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tabRatio="637" activeTab="0"/>
  </bookViews>
  <sheets>
    <sheet name="Приложение (очер.год)" sheetId="1" r:id="rId1"/>
    <sheet name="Приложение (план.период)" sheetId="2" r:id="rId2"/>
  </sheets>
  <definedNames>
    <definedName name="_xlnm.Print_Titles" localSheetId="0">'Приложение (очер.год)'!$7:$7</definedName>
    <definedName name="_xlnm.Print_Titles" localSheetId="1">'Приложение (план.период)'!$7:$7</definedName>
    <definedName name="_xlnm.Print_Area" localSheetId="0">'Приложение (очер.год)'!$A$1:$K$117</definedName>
    <definedName name="_xlnm.Print_Area" localSheetId="1">'Приложение (план.период)'!$A$1:$H$87</definedName>
  </definedNames>
  <calcPr fullCalcOnLoad="1"/>
</workbook>
</file>

<file path=xl/sharedStrings.xml><?xml version="1.0" encoding="utf-8"?>
<sst xmlns="http://schemas.openxmlformats.org/spreadsheetml/2006/main" count="510" uniqueCount="148">
  <si>
    <t>налоги на совокупный доход</t>
  </si>
  <si>
    <t>единый сельскохозяйственный налог</t>
  </si>
  <si>
    <t>земельный налог</t>
  </si>
  <si>
    <t>государственная пошлина</t>
  </si>
  <si>
    <t>арендная плата за землю</t>
  </si>
  <si>
    <t>доходы от сдачи в аренду недвижимого имущества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</si>
  <si>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</si>
  <si>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</si>
  <si>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</si>
  <si>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ВСЕГО</t>
  </si>
  <si>
    <t>х</t>
  </si>
  <si>
    <t>ДЕФИЦИТ (-)/ ПРОФИЦИТ (+)</t>
  </si>
  <si>
    <t>кредиты кредитных организаций</t>
  </si>
  <si>
    <t>привлечение</t>
  </si>
  <si>
    <t>возврат</t>
  </si>
  <si>
    <t>налог на имущество организаций</t>
  </si>
  <si>
    <t>транспортный налог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</si>
  <si>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</si>
  <si>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</si>
  <si>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налог на имущество физических лиц</t>
  </si>
  <si>
    <t>Наименование показателя</t>
  </si>
  <si>
    <t>налоги, сборы и регуляр.платежи за пользование природными ресурсами, в том числе:</t>
  </si>
  <si>
    <t>налог на добычу полезных ископаемых</t>
  </si>
  <si>
    <t>доходы от использования имущества, находящегося в государственной и муниципальной собственности, в том числе:</t>
  </si>
  <si>
    <t>плата за негативное воздействие на окружающую среду</t>
  </si>
  <si>
    <t>НАЛОГОВЫЕ И НЕНАЛОГОВЫЕ ДОХОДЫ</t>
  </si>
  <si>
    <t>налоги на имущество, в том числе:</t>
  </si>
  <si>
    <t>платежи при пользовании природными ресурсами, в том числе:</t>
  </si>
  <si>
    <t>на оплату коммунальных услуг муниципальными учреждениями</t>
  </si>
  <si>
    <t>доходы от уплаты акцизов на нефтепродукты</t>
  </si>
  <si>
    <t>Нормативная доля расходов на содержание органов местного самоуправления, %</t>
  </si>
  <si>
    <t>(наименование муниципального образования)</t>
  </si>
  <si>
    <t>налог, взимаемый по упрощ.системе налогообложения</t>
  </si>
  <si>
    <t>БЕЗВОЗМЕЗДНЫЕ ПОСТУПЛЕНИЯ</t>
  </si>
  <si>
    <t>БЕЗВОЗМЕЗДНЫЕ ПОСТУПЛЕНИЯ ОТ ДР.БЮДЖЕТОВ БЮДЖЕТОЙ СИСТЕМЫ РФ</t>
  </si>
  <si>
    <t>прочие дотации</t>
  </si>
  <si>
    <t>субсидии</t>
  </si>
  <si>
    <t>иные межбюджетные трансферты, в том числе:</t>
  </si>
  <si>
    <t>прочие безвозмездные поступления от других бюджетов бюджетной системы</t>
  </si>
  <si>
    <t>ПРОЧИЕ БЕЗВОЗМЕЗДНЫЕ ПОСТУПЛЕНИЯ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</si>
  <si>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</si>
  <si>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расходы за счет субвенций, предоставляемых из бюджетов бюджетной системы РФ</t>
  </si>
  <si>
    <t xml:space="preserve">на заработную плату с начислениями, в том числе </t>
  </si>
  <si>
    <t xml:space="preserve">на приобретение угля муниципальными учреждениями </t>
  </si>
  <si>
    <t>на уплату налогов, в том числе</t>
  </si>
  <si>
    <t>размер резервного фонда местной администрации</t>
  </si>
  <si>
    <t>расходы на обслуживание муниципального долга</t>
  </si>
  <si>
    <t>% в объеме расходов бюджета, за исключением объема расходов, которые осуществляются за счет субвенций, предоставляемых из бюджетов бюджетной системы РФ</t>
  </si>
  <si>
    <t>ИСТОЧНИКИ ПОКРЫТИЯ ДЕФИЦИТА</t>
  </si>
  <si>
    <t>% дефицита в объеме доходов без учета объема безвозмездных поступлений и (или) поступлений налоговых доходов по дополнительным нормативам отчислений</t>
  </si>
  <si>
    <t>% в общем объеме утвержденых расходов</t>
  </si>
  <si>
    <t>муниципальный дорожный фонд</t>
  </si>
  <si>
    <t>% от объема доходов от уплаты акцизов на нефтепродукты</t>
  </si>
  <si>
    <t>бюджетные кредиты</t>
  </si>
  <si>
    <t>акции и иные формы участия в капитале, находящиеся в  муниципальной собственности</t>
  </si>
  <si>
    <t>иные источники финансирования дефицита</t>
  </si>
  <si>
    <t>изменение остатков средств</t>
  </si>
  <si>
    <t>Доля расходов на содержание органов местного самоуправления в объеме доходов (налоговые и неналоговые доходы без учета доходов, формирующих дорожные фонды; дотации; субвенция на выравнивание), %</t>
  </si>
  <si>
    <r>
      <t xml:space="preserve">на публичные нормативные обязательства  </t>
    </r>
    <r>
      <rPr>
        <b/>
        <sz val="14"/>
        <rFont val="Times New Roman"/>
        <family val="1"/>
      </rPr>
      <t>(расшифровать по видам):</t>
    </r>
  </si>
  <si>
    <t>дотации</t>
  </si>
  <si>
    <t>субвенции</t>
  </si>
  <si>
    <t>из краевого бюджета</t>
  </si>
  <si>
    <r>
      <t xml:space="preserve">из бюджетов поселений </t>
    </r>
    <r>
      <rPr>
        <i/>
        <sz val="14"/>
        <rFont val="Times New Roman"/>
        <family val="1"/>
      </rPr>
      <t>на осуществление части полномочий по решению вопросов местного значения в соответствии с заключенными соглашениями</t>
    </r>
  </si>
  <si>
    <t>Расходы на содержание органов местного самоуправления (за счет местного бюджета)</t>
  </si>
  <si>
    <r>
      <t>ОСНОВНЫЕ ПАРАМЕТРЫ МЕСТНОГО</t>
    </r>
    <r>
      <rPr>
        <b/>
        <vertAlign val="superscript"/>
        <sz val="16"/>
        <color indexed="10"/>
        <rFont val="Times New Roman Cyr"/>
        <family val="0"/>
      </rPr>
      <t>1</t>
    </r>
    <r>
      <rPr>
        <sz val="14"/>
        <rFont val="Times New Roman Cyr"/>
        <family val="0"/>
      </rPr>
      <t xml:space="preserve"> БЮДЖЕТА  на 2022 год</t>
    </r>
  </si>
  <si>
    <t>межбюджетные трансферты бюджетам поселений, из них:</t>
  </si>
  <si>
    <t>МБТ на заработную плату с начислениями</t>
  </si>
  <si>
    <t>МБТ на расчеты за топливно-энергетические ресурсы</t>
  </si>
  <si>
    <t>МБТ по соглашениям</t>
  </si>
  <si>
    <t>Верхний предел муниципального внутреннего долга по состоянию на 1 января 2023 года</t>
  </si>
  <si>
    <t>Верхний предел долга по муниципальным гарантиям по состоянию на 1 января 2023 года</t>
  </si>
  <si>
    <t>Примечание (краткое обоснование изменений)</t>
  </si>
  <si>
    <t>тыс. руб.</t>
  </si>
  <si>
    <t>Бюджет текущего фин.года 
С УЧЕТОМ ПОПРАВОК</t>
  </si>
  <si>
    <t>планируемая дата принятия изменений в решение о бюджете</t>
  </si>
  <si>
    <t>другие расходы, в том числе:</t>
  </si>
  <si>
    <t>оплата работ, услуг по содержанию имущества</t>
  </si>
  <si>
    <t>оплата прочих работ, услуг</t>
  </si>
  <si>
    <t>транспортные услуги, связь</t>
  </si>
  <si>
    <t>прочие расходы (по 290 КОСГУ кроме налогов)</t>
  </si>
  <si>
    <t>прочие расходы, не отнесенные к перечисленным (расшифровать):</t>
  </si>
  <si>
    <r>
      <t>РАСХОДЫ ВСЕГО</t>
    </r>
    <r>
      <rPr>
        <b/>
        <vertAlign val="superscript"/>
        <sz val="16"/>
        <color indexed="10"/>
        <rFont val="Times New Roman"/>
        <family val="1"/>
      </rPr>
      <t>2</t>
    </r>
    <r>
      <rPr>
        <b/>
        <sz val="14"/>
        <rFont val="Times New Roman"/>
        <family val="1"/>
      </rPr>
      <t>, в том числе</t>
    </r>
  </si>
  <si>
    <r>
      <t>по местным полномочиям</t>
    </r>
    <r>
      <rPr>
        <b/>
        <vertAlign val="superscript"/>
        <sz val="16"/>
        <color indexed="10"/>
        <rFont val="Times New Roman"/>
        <family val="1"/>
      </rPr>
      <t>3</t>
    </r>
  </si>
  <si>
    <t>иные субсидии (кроме БУ и АУ)</t>
  </si>
  <si>
    <t>Остатки средств на 01.01.2022</t>
  </si>
  <si>
    <t>дотация на выравнивание</t>
  </si>
  <si>
    <t>капитальные вложения, капремонты муниципальной собственности</t>
  </si>
  <si>
    <r>
      <rPr>
        <b/>
        <vertAlign val="superscript"/>
        <sz val="14"/>
        <rFont val="Times New Roman Cyr"/>
        <family val="0"/>
      </rPr>
      <t>3</t>
    </r>
    <r>
      <rPr>
        <sz val="12"/>
        <rFont val="Times New Roman Cyr"/>
        <family val="0"/>
      </rPr>
      <t>за счет налоговых и неналоговых доходов,  безвозмездных поступлений от других бюджетов бюджетной системы РФ, за исключением субвенций (кроме субвенции на выравнивание бюджетной обеспеченности поселений)</t>
    </r>
  </si>
  <si>
    <t>количество запланированных фондов оплаты труда, мес.</t>
  </si>
  <si>
    <r>
      <rPr>
        <b/>
        <vertAlign val="superscript"/>
        <sz val="14"/>
        <rFont val="Times New Roman Cyr"/>
        <family val="0"/>
      </rPr>
      <t>1</t>
    </r>
    <r>
      <rPr>
        <sz val="12"/>
        <rFont val="Times New Roman Cyr"/>
        <family val="0"/>
      </rPr>
      <t>заполняется по районному бюджету, бюджету городского и муниципального округа</t>
    </r>
  </si>
  <si>
    <r>
      <rPr>
        <b/>
        <vertAlign val="superscript"/>
        <sz val="14"/>
        <rFont val="Times New Roman Cyr"/>
        <family val="0"/>
      </rPr>
      <t>2</t>
    </r>
    <r>
      <rPr>
        <sz val="12"/>
        <rFont val="Times New Roman Cyr"/>
        <family val="0"/>
      </rPr>
      <t>расшифровывать раходы районных, городских бюджетов и бюджета муниципального округа по направлениям необходимо с учетом расходов, направляемых на субсидии БУ и АУ</t>
    </r>
  </si>
  <si>
    <t>ПРИЛОЖЕНИЕ 2</t>
  </si>
  <si>
    <r>
      <t xml:space="preserve">Уточ.план текущего фин.года 
</t>
    </r>
    <r>
      <rPr>
        <sz val="14"/>
        <color indexed="12"/>
        <rFont val="Times New Roman Cyr"/>
        <family val="0"/>
      </rPr>
      <t>(по бух отчету на момент внесения изменений)</t>
    </r>
  </si>
  <si>
    <t>налог на доходы физических лиц</t>
  </si>
  <si>
    <t>налог, взимаемый в связи с применением патентной системы налогообложения</t>
  </si>
  <si>
    <t>Факт 2021</t>
  </si>
  <si>
    <r>
      <t xml:space="preserve">Исполнение бюджета 
на 1 число текущего месяца
2022 г. </t>
    </r>
    <r>
      <rPr>
        <sz val="14"/>
        <color indexed="12"/>
        <rFont val="Times New Roman Cyr"/>
        <family val="0"/>
      </rPr>
      <t>(по бух.отчету на момент внесения изменений)</t>
    </r>
  </si>
  <si>
    <t>% роста к аналог. периоду
2021 г.</t>
  </si>
  <si>
    <t xml:space="preserve">Ожидаемая оценка исполнения бюджета в 2022 г. </t>
  </si>
  <si>
    <t>10=6+8</t>
  </si>
  <si>
    <t>МБТ на иные цели</t>
  </si>
  <si>
    <r>
      <t xml:space="preserve">Бюджет текущего фин.года 
</t>
    </r>
    <r>
      <rPr>
        <sz val="14"/>
        <color indexed="12"/>
        <rFont val="Times New Roman Cyr"/>
        <family val="0"/>
      </rPr>
      <t>(действ. решение на момент внесения изменений)</t>
    </r>
  </si>
  <si>
    <r>
      <t xml:space="preserve">Изменения параметров бюджета 
(+/-)  
</t>
    </r>
    <r>
      <rPr>
        <sz val="14"/>
        <color indexed="12"/>
        <rFont val="Times New Roman Cyr"/>
        <family val="0"/>
      </rPr>
      <t>(поправки)</t>
    </r>
  </si>
  <si>
    <t>в т.ч. за счет межбюд-жетных трансфертов (включая остатки на начало года)</t>
  </si>
  <si>
    <t>в том числе собственные</t>
  </si>
  <si>
    <r>
      <t>ОСНОВНЫЕ ПАРАМЕТРЫ МЕСТНОГО</t>
    </r>
    <r>
      <rPr>
        <b/>
        <vertAlign val="superscript"/>
        <sz val="16"/>
        <color indexed="10"/>
        <rFont val="Times New Roman Cyr"/>
        <family val="0"/>
      </rPr>
      <t>1</t>
    </r>
    <r>
      <rPr>
        <sz val="14"/>
        <rFont val="Times New Roman Cyr"/>
        <family val="0"/>
      </rPr>
      <t xml:space="preserve"> БЮДЖЕТА  на 2023 и 2024  годы</t>
    </r>
  </si>
  <si>
    <t>ПРИЛОЖЕНИЕ 3</t>
  </si>
  <si>
    <r>
      <t xml:space="preserve">Бюджет 
2023 г.
</t>
    </r>
    <r>
      <rPr>
        <sz val="14"/>
        <color indexed="12"/>
        <rFont val="Times New Roman Cyr"/>
        <family val="0"/>
      </rPr>
      <t>(действ. решение на момент внесения изменений)</t>
    </r>
  </si>
  <si>
    <r>
      <t xml:space="preserve">Изменения параметров бюджета 2023 г.
(+/-)  
</t>
    </r>
    <r>
      <rPr>
        <sz val="14"/>
        <color indexed="12"/>
        <rFont val="Times New Roman Cyr"/>
        <family val="0"/>
      </rPr>
      <t>(поправки)</t>
    </r>
  </si>
  <si>
    <t>Бюджет
2023 г.
С УЧЕТОМ ПОПРАВОК</t>
  </si>
  <si>
    <r>
      <t xml:space="preserve">Бюджет 
2024 г.
</t>
    </r>
    <r>
      <rPr>
        <sz val="14"/>
        <color indexed="12"/>
        <rFont val="Times New Roman Cyr"/>
        <family val="0"/>
      </rPr>
      <t>(действ. решение на момент внесения изменений)</t>
    </r>
  </si>
  <si>
    <r>
      <t xml:space="preserve">Изменения параметров бюджета 2024 г.
(+/-)  
</t>
    </r>
    <r>
      <rPr>
        <sz val="14"/>
        <color indexed="12"/>
        <rFont val="Times New Roman Cyr"/>
        <family val="0"/>
      </rPr>
      <t>(поправки)</t>
    </r>
  </si>
  <si>
    <t>Бюджет
2024 г.
С УЧЕТОМ ПОПРАВОК</t>
  </si>
  <si>
    <t>4=2+3</t>
  </si>
  <si>
    <t>7=5+6</t>
  </si>
  <si>
    <t>на 1 января 2024 года</t>
  </si>
  <si>
    <t>на 1 января 2025 года</t>
  </si>
  <si>
    <t>СПРАВОЧНО:</t>
  </si>
  <si>
    <t>Верхний предел муниципального внутреннего долга</t>
  </si>
  <si>
    <t>Верхний предел долга по муниципальным гарантиям</t>
  </si>
  <si>
    <t>Остатки средств на 01.01.2023 (расчетно)</t>
  </si>
  <si>
    <t>условно-утвержденные расходы</t>
  </si>
  <si>
    <t>% общего объема расходов бюджета (без учета расходов бюджета, предусмотренных за счет межбюджетных трансфертов из других бюджетов бюджетной системы РФ, имеющих целевое назначение)</t>
  </si>
  <si>
    <t>в .т.ч. Дотация на выравнивание</t>
  </si>
  <si>
    <t>в .т.ч. Субвенция на выравнивание</t>
  </si>
  <si>
    <t>Тогульский район</t>
  </si>
  <si>
    <t>Закон  Алтайского края №57-ЗС от 01.07.2022</t>
  </si>
  <si>
    <t xml:space="preserve">Дотация на сбалансированность по распоряжению Правительства Алтайского края от 29.04.2022г. №199-р - 5830,0. дотация на сбалансированность по распоряжению Правительства Алтайского края от 08.04.2022г. №129-р -7328,0 Прочая дотация по распоряжению Правительства Алтайского края от 07.06.2022г. №169-р - 2548,0т.руб., т.руб., дотация в целях стимулирования ОМС... по распоряжению Правительства Алтайского края от 15.07.2022г. №203-р - 7673,7,0т.руб.,дотация на сбалансированность по распоряжению Правительства Алтайского края от 07.10.2022г. №292-р - 10373,0 </t>
  </si>
  <si>
    <t xml:space="preserve">выплаты приемным, опекунским семьям на содержание подопечных детей </t>
  </si>
  <si>
    <t xml:space="preserve"> - выплата компенсаций гражданам за коммунальные услуги и уголь</t>
  </si>
  <si>
    <t>расходы  на выплаты компенсаций гражданам за коммунальные услуги и уголь администрацией района согласно распоряжению Правительства Алтайского края №169-р от 07.06.22</t>
  </si>
  <si>
    <t xml:space="preserve"> - проведение выборов ВР880</t>
  </si>
  <si>
    <t>на проведение выборов администрации района из дотации на сбалансированность(  по распоряжению Правительства Алтайского края №199-р от 04.07.22)</t>
  </si>
  <si>
    <t>Погашение долгосрочной кредиторской задолженности Администрации района за резервный уголь из дотации на сбалансированность(  по распоряжению Правительства Алтайского края №129-р от 29.04.22)</t>
  </si>
  <si>
    <t xml:space="preserve">возврат  субсидии на проектир.стрит. и кап. ремонт атомоб.дорог всвязи с недостиж.показат.результативности по соглашению №104-2021-01647000-08 от 29.0.12021 г. 2,6 тыс.руб.,возврат прочих остатков МБТ  согл. Письма  06-02/ПА1193 от 01.06.2021 0,2 тыс.руб. </t>
  </si>
  <si>
    <t>Погашение долгосрочной кредиторской задолженности согласно графика реструктуризации задолженности</t>
  </si>
  <si>
    <t xml:space="preserve"> оснащение объектов в сфере тепло-водоснабжения резервными источниками электрической энергии из дотации на сбалансированность(  по распоряжению Правительства Алтайского края №292-р от 07.10.22)</t>
  </si>
  <si>
    <t>на подготовку сведений о границах территориальных зон в сумме 764 тыс. рублей;из дотации на сбалансированность(  по распоряжению Правительства Алтайского края №292-р от 07.10.22)</t>
  </si>
  <si>
    <t>погашение кредиторской задолженности за проведенные работы по капитальному ремонту Новоиушинской СОШ в сумме 5362 тыс. рублей.</t>
  </si>
  <si>
    <t xml:space="preserve">субсидии на государственную поддержку лучшим работникам сельских учреждений культуры в рамках федерального проекта «Творческие люди» </t>
  </si>
  <si>
    <t xml:space="preserve">Распоряжение Правительства Алтайского края от 22.03.2022г. № 73-р, </t>
  </si>
  <si>
    <t>Погашение кредиторской задолженности по муниципальным контрактам</t>
  </si>
  <si>
    <t>Погашение задолженности по софинансированию расходов из средств местного бюджета на ремонт д.сада "Солнышко",ООШ, (  по распоряжению Правительства Алтайского края №129-р от29.04.22)</t>
  </si>
  <si>
    <t>Закон  Алтайского края №57-ЗС от 01.07.2022Закон  Алтайского края №87-ЗС от 01.11.2022</t>
  </si>
  <si>
    <t>Закон  Алтайского края №57-ЗС от 01.07.2022 Распоряжение Правительства Алтайского края от 02.06.2022 г. № 165-р</t>
  </si>
  <si>
    <t>Приобретение резервных источников питания</t>
  </si>
  <si>
    <t xml:space="preserve">проведение работ по межеванию границ территориальных зон </t>
  </si>
  <si>
    <t>Из средств краевого бюджета: субвенция по военкоматам 45,2тыс.руб.(РПр0203), субсидия на стабильное водоснабжение 502,8,тыс.руб.(0502), МБТ на проведение выборов  800,0тыс.руб.(0107),погашение просроченной кредиторской задолож.889,2 , Тогульский с/с 467,0 тыс.руб.приобретение котла в котельную, 1533,0 тыс. руб. обустройство охранно- санитарных зон водопроводной сети.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</si>
</sst>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"/>
    <numFmt numFmtId="174" formatCode="0.0%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0_ ;[Red]\-0\ "/>
    <numFmt numFmtId="184" formatCode="0.0"/>
    <numFmt numFmtId="185" formatCode="[$-FC19]d\ mmmm\ yyyy\ &quot;г.&quot;"/>
    <numFmt numFmtId="186" formatCode="d\ mmm"/>
    <numFmt numFmtId="187" formatCode="0.0_ ;[Red]\-0.0\ "/>
    <numFmt numFmtId="188" formatCode="d/m"/>
    <numFmt numFmtId="189" formatCode="dd\ mmm\ yy"/>
    <numFmt numFmtId="190" formatCode="0.000000"/>
    <numFmt numFmtId="191" formatCode="0.00000000"/>
    <numFmt numFmtId="192" formatCode="0.0000000000"/>
    <numFmt numFmtId="193" formatCode="0.000"/>
    <numFmt numFmtId="194" formatCode="0.0000"/>
    <numFmt numFmtId="195" formatCode="#,##0.000_ ;[Red]\-#,##0.000\ "/>
    <numFmt numFmtId="196" formatCode="#,##0_ ;[Red]\-#,##0\ "/>
    <numFmt numFmtId="197" formatCode="dd/mm/yy\ h:mm;@"/>
    <numFmt numFmtId="198" formatCode="#,##0.000"/>
    <numFmt numFmtId="199" formatCode="#,##0.00_ ;[Red]\-#,##0.00\ "/>
    <numFmt numFmtId="200" formatCode="#,##0.00000_ ;[Red]\-#,##0.00000\ "/>
    <numFmt numFmtId="201" formatCode="#,##0.0000_ ;[Red]\-#,##0.0000\ "/>
    <numFmt numFmtId="202" formatCode="#,##0.0000"/>
    <numFmt numFmtId="203" formatCode="#,##0.00000"/>
    <numFmt numFmtId="204" formatCode="#,##0.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_ ;[Red]\-0.00\ "/>
    <numFmt numFmtId="210" formatCode="0.000_ ;[Red]\-0.000\ "/>
    <numFmt numFmtId="211" formatCode="0.00;[Red]0.00"/>
    <numFmt numFmtId="212" formatCode="[$-F400]h:mm:ss\ AM/PM"/>
    <numFmt numFmtId="213" formatCode="0.000%"/>
  </numFmts>
  <fonts count="79">
    <font>
      <sz val="10"/>
      <name val="Arial Cyr"/>
      <family val="0"/>
    </font>
    <font>
      <sz val="8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u val="single"/>
      <sz val="14"/>
      <name val="Times New Roman Cyr"/>
      <family val="0"/>
    </font>
    <font>
      <b/>
      <vertAlign val="superscript"/>
      <sz val="14"/>
      <name val="Times New Roman Cyr"/>
      <family val="0"/>
    </font>
    <font>
      <b/>
      <vertAlign val="superscript"/>
      <sz val="16"/>
      <color indexed="10"/>
      <name val="Times New Roman Cyr"/>
      <family val="0"/>
    </font>
    <font>
      <b/>
      <vertAlign val="superscript"/>
      <sz val="16"/>
      <color indexed="10"/>
      <name val="Times New Roman"/>
      <family val="1"/>
    </font>
    <font>
      <sz val="10"/>
      <name val="Times New Roman"/>
      <family val="1"/>
    </font>
    <font>
      <i/>
      <sz val="12"/>
      <name val="Times New Roman Cyr"/>
      <family val="1"/>
    </font>
    <font>
      <sz val="14"/>
      <color indexed="12"/>
      <name val="Times New Roman Cyr"/>
      <family val="0"/>
    </font>
    <font>
      <sz val="13"/>
      <name val="Times New Roman Cyr"/>
      <family val="0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60"/>
      <name val="Times New Roman"/>
      <family val="1"/>
    </font>
    <font>
      <sz val="12"/>
      <color indexed="60"/>
      <name val="Times New Roman"/>
      <family val="1"/>
    </font>
    <font>
      <sz val="14"/>
      <color indexed="60"/>
      <name val="Times New Roman Cyr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 Cyr"/>
      <family val="1"/>
    </font>
    <font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 Cyr"/>
      <family val="1"/>
    </font>
    <font>
      <sz val="12"/>
      <color rgb="FF0000FF"/>
      <name val="Times New Roman"/>
      <family val="1"/>
    </font>
    <font>
      <sz val="14"/>
      <color rgb="FFC00000"/>
      <name val="Times New Roman"/>
      <family val="1"/>
    </font>
    <font>
      <sz val="12"/>
      <color rgb="FFC00000"/>
      <name val="Times New Roman"/>
      <family val="1"/>
    </font>
    <font>
      <sz val="14"/>
      <color rgb="FFC00000"/>
      <name val="Times New Roman Cyr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 Cyr"/>
      <family val="1"/>
    </font>
    <font>
      <i/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13" fillId="33" borderId="12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vertical="top"/>
      <protection/>
    </xf>
    <xf numFmtId="14" fontId="13" fillId="34" borderId="12" xfId="0" applyNumberFormat="1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Alignment="1" applyProtection="1">
      <alignment vertical="top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19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72" fontId="9" fillId="0" borderId="16" xfId="0" applyNumberFormat="1" applyFont="1" applyFill="1" applyBorder="1" applyAlignment="1" applyProtection="1">
      <alignment horizontal="right" vertical="center"/>
      <protection/>
    </xf>
    <xf numFmtId="2" fontId="7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right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horizontal="right" vertical="center"/>
      <protection/>
    </xf>
    <xf numFmtId="172" fontId="7" fillId="35" borderId="17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7" xfId="0" applyNumberFormat="1" applyFont="1" applyFill="1" applyBorder="1" applyAlignment="1" applyProtection="1">
      <alignment horizontal="right" vertical="center" wrapText="1"/>
      <protection/>
    </xf>
    <xf numFmtId="172" fontId="7" fillId="35" borderId="17" xfId="0" applyNumberFormat="1" applyFont="1" applyFill="1" applyBorder="1" applyAlignment="1" applyProtection="1">
      <alignment horizontal="right" vertical="center"/>
      <protection locked="0"/>
    </xf>
    <xf numFmtId="172" fontId="9" fillId="0" borderId="17" xfId="0" applyNumberFormat="1" applyFont="1" applyFill="1" applyBorder="1" applyAlignment="1" applyProtection="1">
      <alignment horizontal="right" vertical="center"/>
      <protection/>
    </xf>
    <xf numFmtId="2" fontId="7" fillId="35" borderId="17" xfId="0" applyNumberFormat="1" applyFont="1" applyFill="1" applyBorder="1" applyAlignment="1" applyProtection="1">
      <alignment horizontal="right" vertical="center" wrapText="1"/>
      <protection locked="0"/>
    </xf>
    <xf numFmtId="172" fontId="9" fillId="35" borderId="17" xfId="0" applyNumberFormat="1" applyFont="1" applyFill="1" applyBorder="1" applyAlignment="1" applyProtection="1">
      <alignment horizontal="right" vertical="center" wrapText="1"/>
      <protection locked="0"/>
    </xf>
    <xf numFmtId="2" fontId="9" fillId="35" borderId="17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7" xfId="0" applyNumberFormat="1" applyFont="1" applyFill="1" applyBorder="1" applyAlignment="1" applyProtection="1">
      <alignment horizontal="right" vertical="center" wrapText="1"/>
      <protection/>
    </xf>
    <xf numFmtId="172" fontId="10" fillId="35" borderId="17" xfId="0" applyNumberFormat="1" applyFont="1" applyFill="1" applyBorder="1" applyAlignment="1" applyProtection="1">
      <alignment horizontal="right" vertical="center" wrapText="1"/>
      <protection locked="0"/>
    </xf>
    <xf numFmtId="172" fontId="7" fillId="0" borderId="17" xfId="0" applyNumberFormat="1" applyFont="1" applyFill="1" applyBorder="1" applyAlignment="1" applyProtection="1">
      <alignment horizontal="right" vertical="center" wrapText="1"/>
      <protection/>
    </xf>
    <xf numFmtId="172" fontId="7" fillId="0" borderId="17" xfId="0" applyNumberFormat="1" applyFont="1" applyFill="1" applyBorder="1" applyAlignment="1" applyProtection="1">
      <alignment horizontal="center" vertical="center"/>
      <protection/>
    </xf>
    <xf numFmtId="10" fontId="10" fillId="0" borderId="17" xfId="57" applyNumberFormat="1" applyFont="1" applyFill="1" applyBorder="1" applyAlignment="1" applyProtection="1">
      <alignment horizontal="right" vertical="center" wrapText="1"/>
      <protection/>
    </xf>
    <xf numFmtId="172" fontId="9" fillId="0" borderId="17" xfId="0" applyNumberFormat="1" applyFont="1" applyFill="1" applyBorder="1" applyAlignment="1" applyProtection="1">
      <alignment horizontal="right" vertical="center" wrapText="1"/>
      <protection/>
    </xf>
    <xf numFmtId="172" fontId="7" fillId="35" borderId="18" xfId="0" applyNumberFormat="1" applyFont="1" applyFill="1" applyBorder="1" applyAlignment="1" applyProtection="1">
      <alignment horizontal="right" vertical="center" wrapText="1"/>
      <protection locked="0"/>
    </xf>
    <xf numFmtId="2" fontId="7" fillId="35" borderId="18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8" xfId="0" applyNumberFormat="1" applyFont="1" applyFill="1" applyBorder="1" applyAlignment="1" applyProtection="1">
      <alignment horizontal="right" vertical="center" wrapText="1"/>
      <protection/>
    </xf>
    <xf numFmtId="172" fontId="9" fillId="0" borderId="19" xfId="0" applyNumberFormat="1" applyFont="1" applyFill="1" applyBorder="1" applyAlignment="1" applyProtection="1">
      <alignment horizontal="right" vertical="center" wrapText="1"/>
      <protection/>
    </xf>
    <xf numFmtId="172" fontId="7" fillId="35" borderId="19" xfId="0" applyNumberFormat="1" applyFont="1" applyFill="1" applyBorder="1" applyAlignment="1" applyProtection="1">
      <alignment horizontal="right" vertical="center" wrapText="1"/>
      <protection locked="0"/>
    </xf>
    <xf numFmtId="209" fontId="9" fillId="34" borderId="19" xfId="0" applyNumberFormat="1" applyFont="1" applyFill="1" applyBorder="1" applyAlignment="1" applyProtection="1">
      <alignment horizontal="right" vertical="center" wrapText="1"/>
      <protection locked="0"/>
    </xf>
    <xf numFmtId="209" fontId="9" fillId="0" borderId="19" xfId="0" applyNumberFormat="1" applyFont="1" applyFill="1" applyBorder="1" applyAlignment="1" applyProtection="1">
      <alignment horizontal="right" vertical="center" wrapText="1"/>
      <protection/>
    </xf>
    <xf numFmtId="209" fontId="7" fillId="0" borderId="17" xfId="0" applyNumberFormat="1" applyFont="1" applyFill="1" applyBorder="1" applyAlignment="1" applyProtection="1">
      <alignment horizontal="right" vertical="center" wrapText="1"/>
      <protection/>
    </xf>
    <xf numFmtId="209" fontId="7" fillId="35" borderId="17" xfId="0" applyNumberFormat="1" applyFont="1" applyFill="1" applyBorder="1" applyAlignment="1" applyProtection="1">
      <alignment horizontal="right" vertical="center" wrapText="1"/>
      <protection locked="0"/>
    </xf>
    <xf numFmtId="209" fontId="7" fillId="35" borderId="17" xfId="0" applyNumberFormat="1" applyFont="1" applyFill="1" applyBorder="1" applyAlignment="1" applyProtection="1">
      <alignment horizontal="right" vertical="center"/>
      <protection locked="0"/>
    </xf>
    <xf numFmtId="172" fontId="7" fillId="35" borderId="18" xfId="0" applyNumberFormat="1" applyFont="1" applyFill="1" applyBorder="1" applyAlignment="1" applyProtection="1">
      <alignment horizontal="right" vertical="center"/>
      <protection locked="0"/>
    </xf>
    <xf numFmtId="209" fontId="7" fillId="35" borderId="18" xfId="0" applyNumberFormat="1" applyFont="1" applyFill="1" applyBorder="1" applyAlignment="1" applyProtection="1">
      <alignment horizontal="right" vertical="center"/>
      <protection locked="0"/>
    </xf>
    <xf numFmtId="172" fontId="7" fillId="35" borderId="19" xfId="0" applyNumberFormat="1" applyFont="1" applyFill="1" applyBorder="1" applyAlignment="1" applyProtection="1">
      <alignment horizontal="right" vertical="center"/>
      <protection locked="0"/>
    </xf>
    <xf numFmtId="2" fontId="7" fillId="35" borderId="19" xfId="0" applyNumberFormat="1" applyFont="1" applyFill="1" applyBorder="1" applyAlignment="1" applyProtection="1">
      <alignment horizontal="right" vertical="center"/>
      <protection locked="0"/>
    </xf>
    <xf numFmtId="2" fontId="7" fillId="0" borderId="19" xfId="0" applyNumberFormat="1" applyFont="1" applyFill="1" applyBorder="1" applyAlignment="1" applyProtection="1">
      <alignment horizontal="right" vertical="center" wrapText="1"/>
      <protection/>
    </xf>
    <xf numFmtId="172" fontId="7" fillId="0" borderId="18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172" fontId="7" fillId="35" borderId="20" xfId="0" applyNumberFormat="1" applyFont="1" applyFill="1" applyBorder="1" applyAlignment="1" applyProtection="1">
      <alignment horizontal="right" vertical="center"/>
      <protection locked="0"/>
    </xf>
    <xf numFmtId="172" fontId="7" fillId="0" borderId="20" xfId="0" applyNumberFormat="1" applyFont="1" applyFill="1" applyBorder="1" applyAlignment="1" applyProtection="1">
      <alignment horizontal="center" vertical="center"/>
      <protection/>
    </xf>
    <xf numFmtId="2" fontId="7" fillId="0" borderId="20" xfId="0" applyNumberFormat="1" applyFont="1" applyFill="1" applyBorder="1" applyAlignment="1" applyProtection="1">
      <alignment horizontal="center" vertical="center"/>
      <protection/>
    </xf>
    <xf numFmtId="172" fontId="7" fillId="35" borderId="21" xfId="0" applyNumberFormat="1" applyFont="1" applyFill="1" applyBorder="1" applyAlignment="1" applyProtection="1">
      <alignment horizontal="right" vertical="center" wrapText="1"/>
      <protection locked="0"/>
    </xf>
    <xf numFmtId="2" fontId="7" fillId="35" borderId="2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2" fontId="7" fillId="0" borderId="19" xfId="0" applyNumberFormat="1" applyFont="1" applyFill="1" applyBorder="1" applyAlignment="1" applyProtection="1">
      <alignment horizontal="center" vertical="center"/>
      <protection/>
    </xf>
    <xf numFmtId="172" fontId="9" fillId="35" borderId="19" xfId="0" applyNumberFormat="1" applyFont="1" applyFill="1" applyBorder="1" applyAlignment="1" applyProtection="1">
      <alignment horizontal="right" vertical="center" wrapText="1"/>
      <protection locked="0"/>
    </xf>
    <xf numFmtId="2" fontId="9" fillId="35" borderId="19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9" xfId="0" applyNumberFormat="1" applyFont="1" applyFill="1" applyBorder="1" applyAlignment="1" applyProtection="1">
      <alignment horizontal="right" vertical="center" wrapText="1"/>
      <protection/>
    </xf>
    <xf numFmtId="172" fontId="68" fillId="0" borderId="17" xfId="0" applyNumberFormat="1" applyFont="1" applyFill="1" applyBorder="1" applyAlignment="1" applyProtection="1">
      <alignment horizontal="center" vertical="center"/>
      <protection/>
    </xf>
    <xf numFmtId="172" fontId="69" fillId="0" borderId="17" xfId="0" applyNumberFormat="1" applyFont="1" applyFill="1" applyBorder="1" applyAlignment="1" applyProtection="1">
      <alignment horizontal="right" vertical="center" wrapText="1"/>
      <protection/>
    </xf>
    <xf numFmtId="0" fontId="70" fillId="33" borderId="0" xfId="0" applyFont="1" applyFill="1" applyAlignment="1" applyProtection="1">
      <alignment vertical="center"/>
      <protection/>
    </xf>
    <xf numFmtId="174" fontId="7" fillId="35" borderId="17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 indent="2"/>
      <protection/>
    </xf>
    <xf numFmtId="0" fontId="7" fillId="0" borderId="14" xfId="0" applyFont="1" applyFill="1" applyBorder="1" applyAlignment="1" applyProtection="1">
      <alignment horizontal="left" vertical="center" wrapText="1" indent="3"/>
      <protection/>
    </xf>
    <xf numFmtId="0" fontId="7" fillId="0" borderId="15" xfId="0" applyFont="1" applyFill="1" applyBorder="1" applyAlignment="1" applyProtection="1">
      <alignment horizontal="left" vertical="center" wrapText="1" indent="3"/>
      <protection/>
    </xf>
    <xf numFmtId="0" fontId="7" fillId="0" borderId="23" xfId="0" applyFont="1" applyFill="1" applyBorder="1" applyAlignment="1" applyProtection="1">
      <alignment horizontal="left" vertical="center" wrapText="1" indent="3"/>
      <protection/>
    </xf>
    <xf numFmtId="172" fontId="7" fillId="0" borderId="21" xfId="0" applyNumberFormat="1" applyFont="1" applyFill="1" applyBorder="1" applyAlignment="1" applyProtection="1">
      <alignment horizontal="center" vertical="center"/>
      <protection/>
    </xf>
    <xf numFmtId="172" fontId="7" fillId="0" borderId="19" xfId="0" applyNumberFormat="1" applyFont="1" applyFill="1" applyBorder="1" applyAlignment="1" applyProtection="1">
      <alignment horizontal="center" vertical="center"/>
      <protection/>
    </xf>
    <xf numFmtId="10" fontId="10" fillId="0" borderId="21" xfId="57" applyNumberFormat="1" applyFont="1" applyFill="1" applyBorder="1" applyAlignment="1" applyProtection="1">
      <alignment horizontal="right" vertical="center" wrapText="1"/>
      <protection/>
    </xf>
    <xf numFmtId="172" fontId="10" fillId="0" borderId="21" xfId="57" applyNumberFormat="1" applyFont="1" applyFill="1" applyBorder="1" applyAlignment="1" applyProtection="1">
      <alignment horizontal="right" vertical="center" wrapText="1"/>
      <protection/>
    </xf>
    <xf numFmtId="172" fontId="7" fillId="0" borderId="24" xfId="0" applyNumberFormat="1" applyFont="1" applyFill="1" applyBorder="1" applyAlignment="1" applyProtection="1">
      <alignment horizontal="center" vertical="center"/>
      <protection/>
    </xf>
    <xf numFmtId="10" fontId="7" fillId="0" borderId="18" xfId="0" applyNumberFormat="1" applyFont="1" applyFill="1" applyBorder="1" applyAlignment="1" applyProtection="1">
      <alignment horizontal="right" vertical="center"/>
      <protection/>
    </xf>
    <xf numFmtId="10" fontId="7" fillId="35" borderId="18" xfId="0" applyNumberFormat="1" applyFont="1" applyFill="1" applyBorder="1" applyAlignment="1" applyProtection="1">
      <alignment horizontal="right" vertical="center"/>
      <protection locked="0"/>
    </xf>
    <xf numFmtId="2" fontId="7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/>
    </xf>
    <xf numFmtId="172" fontId="7" fillId="0" borderId="25" xfId="0" applyNumberFormat="1" applyFont="1" applyFill="1" applyBorder="1" applyAlignment="1" applyProtection="1">
      <alignment horizontal="center" vertical="center"/>
      <protection/>
    </xf>
    <xf numFmtId="2" fontId="7" fillId="0" borderId="25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right" vertical="center"/>
      <protection locked="0"/>
    </xf>
    <xf numFmtId="2" fontId="7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left" vertical="top"/>
      <protection/>
    </xf>
    <xf numFmtId="0" fontId="23" fillId="33" borderId="0" xfId="0" applyFont="1" applyFill="1" applyAlignment="1" applyProtection="1">
      <alignment vertical="top"/>
      <protection/>
    </xf>
    <xf numFmtId="0" fontId="22" fillId="33" borderId="12" xfId="0" applyFont="1" applyFill="1" applyBorder="1" applyAlignment="1" applyProtection="1">
      <alignment horizontal="center" vertical="top"/>
      <protection/>
    </xf>
    <xf numFmtId="0" fontId="22" fillId="33" borderId="12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left" vertical="center" wrapText="1" indent="4"/>
      <protection/>
    </xf>
    <xf numFmtId="0" fontId="7" fillId="0" borderId="14" xfId="0" applyFont="1" applyFill="1" applyBorder="1" applyAlignment="1" applyProtection="1">
      <alignment horizontal="left" vertical="center" wrapText="1" indent="5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 indent="2"/>
      <protection/>
    </xf>
    <xf numFmtId="0" fontId="68" fillId="0" borderId="14" xfId="0" applyFont="1" applyFill="1" applyBorder="1" applyAlignment="1" applyProtection="1">
      <alignment horizontal="left" vertical="center" wrapText="1" indent="2"/>
      <protection/>
    </xf>
    <xf numFmtId="0" fontId="14" fillId="0" borderId="15" xfId="0" applyFont="1" applyFill="1" applyBorder="1" applyAlignment="1" applyProtection="1">
      <alignment horizontal="left" vertical="center" wrapText="1" indent="2"/>
      <protection/>
    </xf>
    <xf numFmtId="0" fontId="14" fillId="0" borderId="23" xfId="0" applyFont="1" applyFill="1" applyBorder="1" applyAlignment="1" applyProtection="1">
      <alignment horizontal="left" vertical="center" wrapText="1" indent="2"/>
      <protection/>
    </xf>
    <xf numFmtId="49" fontId="12" fillId="34" borderId="26" xfId="0" applyNumberFormat="1" applyFont="1" applyFill="1" applyBorder="1" applyAlignment="1" applyProtection="1">
      <alignment horizontal="justify" vertical="top"/>
      <protection locked="0"/>
    </xf>
    <xf numFmtId="49" fontId="12" fillId="34" borderId="27" xfId="0" applyNumberFormat="1" applyFont="1" applyFill="1" applyBorder="1" applyAlignment="1" applyProtection="1">
      <alignment horizontal="justify" vertical="top"/>
      <protection locked="0"/>
    </xf>
    <xf numFmtId="49" fontId="12" fillId="35" borderId="27" xfId="0" applyNumberFormat="1" applyFont="1" applyFill="1" applyBorder="1" applyAlignment="1" applyProtection="1">
      <alignment horizontal="justify" vertical="top" wrapText="1"/>
      <protection locked="0"/>
    </xf>
    <xf numFmtId="49" fontId="12" fillId="35" borderId="28" xfId="0" applyNumberFormat="1" applyFont="1" applyFill="1" applyBorder="1" applyAlignment="1" applyProtection="1">
      <alignment horizontal="justify" vertical="top" wrapText="1"/>
      <protection locked="0"/>
    </xf>
    <xf numFmtId="49" fontId="12" fillId="35" borderId="29" xfId="0" applyNumberFormat="1" applyFont="1" applyFill="1" applyBorder="1" applyAlignment="1" applyProtection="1">
      <alignment horizontal="justify" vertical="top" wrapText="1"/>
      <protection locked="0"/>
    </xf>
    <xf numFmtId="49" fontId="14" fillId="34" borderId="28" xfId="57" applyNumberFormat="1" applyFont="1" applyFill="1" applyBorder="1" applyAlignment="1" applyProtection="1">
      <alignment horizontal="justify" vertical="top" wrapText="1"/>
      <protection locked="0"/>
    </xf>
    <xf numFmtId="49" fontId="12" fillId="34" borderId="29" xfId="0" applyNumberFormat="1" applyFont="1" applyFill="1" applyBorder="1" applyAlignment="1" applyProtection="1">
      <alignment horizontal="justify" vertical="top" wrapText="1"/>
      <protection locked="0"/>
    </xf>
    <xf numFmtId="49" fontId="12" fillId="34" borderId="27" xfId="0" applyNumberFormat="1" applyFont="1" applyFill="1" applyBorder="1" applyAlignment="1" applyProtection="1">
      <alignment horizontal="justify" vertical="top" wrapText="1"/>
      <protection locked="0"/>
    </xf>
    <xf numFmtId="49" fontId="12" fillId="35" borderId="30" xfId="0" applyNumberFormat="1" applyFont="1" applyFill="1" applyBorder="1" applyAlignment="1" applyProtection="1">
      <alignment horizontal="justify" vertical="top"/>
      <protection locked="0"/>
    </xf>
    <xf numFmtId="49" fontId="12" fillId="0" borderId="29" xfId="0" applyNumberFormat="1" applyFont="1" applyFill="1" applyBorder="1" applyAlignment="1" applyProtection="1">
      <alignment horizontal="justify" vertical="top"/>
      <protection locked="0"/>
    </xf>
    <xf numFmtId="49" fontId="12" fillId="35" borderId="31" xfId="0" applyNumberFormat="1" applyFont="1" applyFill="1" applyBorder="1" applyAlignment="1" applyProtection="1">
      <alignment horizontal="justify" vertical="top"/>
      <protection locked="0"/>
    </xf>
    <xf numFmtId="49" fontId="14" fillId="35" borderId="27" xfId="0" applyNumberFormat="1" applyFont="1" applyFill="1" applyBorder="1" applyAlignment="1" applyProtection="1">
      <alignment horizontal="justify" vertical="top" wrapText="1"/>
      <protection locked="0"/>
    </xf>
    <xf numFmtId="49" fontId="71" fillId="35" borderId="27" xfId="0" applyNumberFormat="1" applyFont="1" applyFill="1" applyBorder="1" applyAlignment="1" applyProtection="1">
      <alignment horizontal="justify" vertical="top" wrapText="1"/>
      <protection locked="0"/>
    </xf>
    <xf numFmtId="49" fontId="12" fillId="35" borderId="30" xfId="0" applyNumberFormat="1" applyFont="1" applyFill="1" applyBorder="1" applyAlignment="1" applyProtection="1">
      <alignment horizontal="justify" vertical="top" wrapText="1"/>
      <protection locked="0"/>
    </xf>
    <xf numFmtId="172" fontId="72" fillId="35" borderId="17" xfId="0" applyNumberFormat="1" applyFont="1" applyFill="1" applyBorder="1" applyAlignment="1" applyProtection="1">
      <alignment horizontal="right" vertical="center" wrapText="1"/>
      <protection locked="0"/>
    </xf>
    <xf numFmtId="2" fontId="72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73" fillId="35" borderId="27" xfId="0" applyNumberFormat="1" applyFont="1" applyFill="1" applyBorder="1" applyAlignment="1" applyProtection="1">
      <alignment horizontal="justify" vertical="top" wrapText="1"/>
      <protection locked="0"/>
    </xf>
    <xf numFmtId="0" fontId="74" fillId="33" borderId="0" xfId="0" applyFont="1" applyFill="1" applyAlignment="1" applyProtection="1">
      <alignment vertical="center"/>
      <protection/>
    </xf>
    <xf numFmtId="0" fontId="75" fillId="0" borderId="14" xfId="0" applyFont="1" applyFill="1" applyBorder="1" applyAlignment="1" applyProtection="1">
      <alignment horizontal="left" vertical="center" wrapText="1" indent="3"/>
      <protection/>
    </xf>
    <xf numFmtId="172" fontId="75" fillId="35" borderId="17" xfId="0" applyNumberFormat="1" applyFont="1" applyFill="1" applyBorder="1" applyAlignment="1" applyProtection="1">
      <alignment horizontal="right" vertical="center" wrapText="1"/>
      <protection locked="0"/>
    </xf>
    <xf numFmtId="2" fontId="75" fillId="0" borderId="17" xfId="0" applyNumberFormat="1" applyFont="1" applyFill="1" applyBorder="1" applyAlignment="1" applyProtection="1">
      <alignment horizontal="center" vertical="center"/>
      <protection/>
    </xf>
    <xf numFmtId="2" fontId="75" fillId="35" borderId="17" xfId="0" applyNumberFormat="1" applyFont="1" applyFill="1" applyBorder="1" applyAlignment="1" applyProtection="1">
      <alignment horizontal="right" vertical="center" wrapText="1"/>
      <protection locked="0"/>
    </xf>
    <xf numFmtId="2" fontId="75" fillId="0" borderId="17" xfId="0" applyNumberFormat="1" applyFont="1" applyFill="1" applyBorder="1" applyAlignment="1" applyProtection="1">
      <alignment horizontal="right" vertical="center" wrapText="1"/>
      <protection/>
    </xf>
    <xf numFmtId="49" fontId="76" fillId="35" borderId="27" xfId="0" applyNumberFormat="1" applyFont="1" applyFill="1" applyBorder="1" applyAlignment="1" applyProtection="1">
      <alignment horizontal="justify" vertical="top" wrapText="1"/>
      <protection locked="0"/>
    </xf>
    <xf numFmtId="0" fontId="77" fillId="33" borderId="0" xfId="0" applyFont="1" applyFill="1" applyAlignment="1" applyProtection="1">
      <alignment vertical="center"/>
      <protection/>
    </xf>
    <xf numFmtId="49" fontId="12" fillId="34" borderId="26" xfId="0" applyNumberFormat="1" applyFont="1" applyFill="1" applyBorder="1" applyAlignment="1" applyProtection="1">
      <alignment horizontal="justify" vertical="top" wrapText="1"/>
      <protection locked="0"/>
    </xf>
    <xf numFmtId="49" fontId="12" fillId="35" borderId="32" xfId="0" applyNumberFormat="1" applyFont="1" applyFill="1" applyBorder="1" applyAlignment="1" applyProtection="1">
      <alignment horizontal="justify" vertical="top" wrapText="1"/>
      <protection locked="0"/>
    </xf>
    <xf numFmtId="49" fontId="12" fillId="35" borderId="31" xfId="0" applyNumberFormat="1" applyFont="1" applyFill="1" applyBorder="1" applyAlignment="1" applyProtection="1">
      <alignment horizontal="justify" vertical="top" wrapText="1"/>
      <protection locked="0"/>
    </xf>
    <xf numFmtId="0" fontId="78" fillId="0" borderId="33" xfId="0" applyFont="1" applyFill="1" applyBorder="1" applyAlignment="1" applyProtection="1">
      <alignment horizontal="left" vertical="center" wrapText="1" indent="2"/>
      <protection/>
    </xf>
    <xf numFmtId="10" fontId="72" fillId="0" borderId="34" xfId="57" applyNumberFormat="1" applyFont="1" applyFill="1" applyBorder="1" applyAlignment="1" applyProtection="1">
      <alignment horizontal="right" vertical="center"/>
      <protection/>
    </xf>
    <xf numFmtId="172" fontId="72" fillId="0" borderId="35" xfId="0" applyNumberFormat="1" applyFont="1" applyFill="1" applyBorder="1" applyAlignment="1" applyProtection="1">
      <alignment horizontal="center" vertical="center"/>
      <protection/>
    </xf>
    <xf numFmtId="2" fontId="72" fillId="0" borderId="36" xfId="0" applyNumberFormat="1" applyFont="1" applyFill="1" applyBorder="1" applyAlignment="1" applyProtection="1">
      <alignment horizontal="center" vertical="center"/>
      <protection/>
    </xf>
    <xf numFmtId="49" fontId="73" fillId="34" borderId="37" xfId="57" applyNumberFormat="1" applyFont="1" applyFill="1" applyBorder="1" applyAlignment="1" applyProtection="1">
      <alignment horizontal="justify" vertical="top" wrapText="1"/>
      <protection locked="0"/>
    </xf>
    <xf numFmtId="0" fontId="73" fillId="0" borderId="0" xfId="0" applyFont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38" xfId="0" applyFont="1" applyFill="1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49" fontId="15" fillId="35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1" name="Line 1"/>
        <xdr:cNvSpPr>
          <a:spLocks/>
        </xdr:cNvSpPr>
      </xdr:nvSpPr>
      <xdr:spPr>
        <a:xfrm>
          <a:off x="1955482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2" name="Line 2"/>
        <xdr:cNvSpPr>
          <a:spLocks/>
        </xdr:cNvSpPr>
      </xdr:nvSpPr>
      <xdr:spPr>
        <a:xfrm>
          <a:off x="1955482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view="pageBreakPreview" zoomScale="60" zoomScaleNormal="75" zoomScalePageLayoutView="0" workbookViewId="0" topLeftCell="A1">
      <pane xSplit="1" ySplit="7" topLeftCell="B89" activePane="bottomRight" state="frozen"/>
      <selection pane="topLeft" activeCell="H1" sqref="H1"/>
      <selection pane="topRight" activeCell="H1" sqref="H1"/>
      <selection pane="bottomLeft" activeCell="H1" sqref="H1"/>
      <selection pane="bottomRight" activeCell="K102" sqref="K102"/>
    </sheetView>
  </sheetViews>
  <sheetFormatPr defaultColWidth="9.00390625" defaultRowHeight="12.75"/>
  <cols>
    <col min="1" max="1" width="56.875" style="1" customWidth="1"/>
    <col min="2" max="2" width="15.00390625" style="1" customWidth="1"/>
    <col min="3" max="3" width="15.75390625" style="1" customWidth="1"/>
    <col min="4" max="4" width="10.625" style="1" customWidth="1"/>
    <col min="5" max="5" width="15.375" style="1" customWidth="1"/>
    <col min="6" max="6" width="15.125" style="4" customWidth="1"/>
    <col min="7" max="7" width="16.125" style="4" customWidth="1"/>
    <col min="8" max="8" width="14.875" style="4" customWidth="1"/>
    <col min="9" max="9" width="15.125" style="4" customWidth="1"/>
    <col min="10" max="10" width="17.125" style="4" customWidth="1"/>
    <col min="11" max="11" width="64.625" style="4" customWidth="1"/>
    <col min="12" max="16384" width="9.125" style="1" customWidth="1"/>
  </cols>
  <sheetData>
    <row r="1" ht="24.75" customHeight="1">
      <c r="K1" s="7" t="s">
        <v>91</v>
      </c>
    </row>
    <row r="2" spans="1:11" s="5" customFormat="1" ht="24" customHeight="1">
      <c r="A2" s="153" t="s">
        <v>64</v>
      </c>
      <c r="B2" s="153"/>
      <c r="C2" s="153"/>
      <c r="D2" s="153"/>
      <c r="E2" s="153"/>
      <c r="F2" s="154"/>
      <c r="G2" s="154"/>
      <c r="H2" s="154"/>
      <c r="I2" s="154"/>
      <c r="J2" s="154"/>
      <c r="K2" s="154"/>
    </row>
    <row r="3" spans="1:11" s="5" customFormat="1" ht="19.5" customHeight="1">
      <c r="A3" s="151" t="s">
        <v>125</v>
      </c>
      <c r="B3" s="151"/>
      <c r="C3" s="151"/>
      <c r="D3" s="151"/>
      <c r="E3" s="151"/>
      <c r="F3" s="152"/>
      <c r="G3" s="152"/>
      <c r="H3" s="152"/>
      <c r="I3" s="152"/>
      <c r="J3" s="152"/>
      <c r="K3" s="152"/>
    </row>
    <row r="4" spans="1:11" s="5" customFormat="1" ht="18.75">
      <c r="A4" s="146" t="s">
        <v>31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s="5" customFormat="1" ht="34.5" customHeight="1">
      <c r="A5" s="13" t="s">
        <v>74</v>
      </c>
      <c r="B5" s="16"/>
      <c r="C5" s="16"/>
      <c r="D5" s="16"/>
      <c r="E5" s="16"/>
      <c r="F5" s="14"/>
      <c r="G5" s="15">
        <v>44894</v>
      </c>
      <c r="H5" s="10"/>
      <c r="I5" s="10"/>
      <c r="J5" s="10"/>
      <c r="K5" s="12" t="s">
        <v>72</v>
      </c>
    </row>
    <row r="6" spans="1:11" ht="190.5" customHeight="1">
      <c r="A6" s="8" t="s">
        <v>20</v>
      </c>
      <c r="B6" s="2" t="s">
        <v>95</v>
      </c>
      <c r="C6" s="2" t="s">
        <v>96</v>
      </c>
      <c r="D6" s="2" t="s">
        <v>97</v>
      </c>
      <c r="E6" s="2" t="s">
        <v>98</v>
      </c>
      <c r="F6" s="2" t="s">
        <v>101</v>
      </c>
      <c r="G6" s="2" t="s">
        <v>92</v>
      </c>
      <c r="H6" s="2" t="s">
        <v>102</v>
      </c>
      <c r="I6" s="2" t="s">
        <v>103</v>
      </c>
      <c r="J6" s="2" t="s">
        <v>73</v>
      </c>
      <c r="K6" s="11" t="s">
        <v>71</v>
      </c>
    </row>
    <row r="7" spans="1:11" ht="18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 t="s">
        <v>99</v>
      </c>
      <c r="K7" s="3">
        <v>11</v>
      </c>
    </row>
    <row r="8" spans="1:11" s="19" customFormat="1" ht="27.75" customHeight="1">
      <c r="A8" s="18" t="s">
        <v>9</v>
      </c>
      <c r="B8" s="32">
        <f aca="true" t="shared" si="0" ref="B8:G8">B9+B32</f>
        <v>312011.10000000003</v>
      </c>
      <c r="C8" s="33" t="s">
        <v>10</v>
      </c>
      <c r="D8" s="33" t="s">
        <v>10</v>
      </c>
      <c r="E8" s="33" t="s">
        <v>10</v>
      </c>
      <c r="F8" s="32">
        <f t="shared" si="0"/>
        <v>200962.08000000002</v>
      </c>
      <c r="G8" s="32">
        <f t="shared" si="0"/>
        <v>200962.1</v>
      </c>
      <c r="H8" s="32">
        <f>H9+H32</f>
        <v>55725.45</v>
      </c>
      <c r="I8" s="32">
        <f>I32</f>
        <v>54264.299999999996</v>
      </c>
      <c r="J8" s="34">
        <f>J9+J32</f>
        <v>256687.52999999997</v>
      </c>
      <c r="K8" s="137"/>
    </row>
    <row r="9" spans="1:11" s="21" customFormat="1" ht="37.5">
      <c r="A9" s="20" t="s">
        <v>25</v>
      </c>
      <c r="B9" s="37">
        <v>59929.3</v>
      </c>
      <c r="C9" s="37">
        <v>52136.57</v>
      </c>
      <c r="D9" s="81">
        <v>1.102</v>
      </c>
      <c r="E9" s="37">
        <v>59746.08</v>
      </c>
      <c r="F9" s="37">
        <v>59746.08</v>
      </c>
      <c r="G9" s="37">
        <v>59746.1</v>
      </c>
      <c r="H9" s="37">
        <v>0</v>
      </c>
      <c r="I9" s="35" t="s">
        <v>10</v>
      </c>
      <c r="J9" s="36">
        <f aca="true" t="shared" si="1" ref="J9:J16">F9+H9</f>
        <v>59746.08</v>
      </c>
      <c r="K9" s="119"/>
    </row>
    <row r="10" spans="1:11" s="23" customFormat="1" ht="18.75">
      <c r="A10" s="22" t="s">
        <v>93</v>
      </c>
      <c r="B10" s="37">
        <v>43494.55</v>
      </c>
      <c r="C10" s="37">
        <v>38716</v>
      </c>
      <c r="D10" s="81">
        <v>1.141</v>
      </c>
      <c r="E10" s="37">
        <v>41138</v>
      </c>
      <c r="F10" s="37">
        <v>41138</v>
      </c>
      <c r="G10" s="37">
        <v>41138</v>
      </c>
      <c r="H10" s="37">
        <v>0</v>
      </c>
      <c r="I10" s="35" t="s">
        <v>10</v>
      </c>
      <c r="J10" s="38">
        <f t="shared" si="1"/>
        <v>41138</v>
      </c>
      <c r="K10" s="114"/>
    </row>
    <row r="11" spans="1:11" s="23" customFormat="1" ht="18.75">
      <c r="A11" s="22" t="s">
        <v>29</v>
      </c>
      <c r="B11" s="37">
        <v>3279.69</v>
      </c>
      <c r="C11" s="37">
        <v>3544.55</v>
      </c>
      <c r="D11" s="81">
        <v>1.32</v>
      </c>
      <c r="E11" s="37">
        <v>3677.4</v>
      </c>
      <c r="F11" s="39">
        <v>3677.4</v>
      </c>
      <c r="G11" s="39">
        <v>3677.4</v>
      </c>
      <c r="H11" s="39">
        <v>0</v>
      </c>
      <c r="I11" s="35" t="s">
        <v>10</v>
      </c>
      <c r="J11" s="38">
        <f t="shared" si="1"/>
        <v>3677.4</v>
      </c>
      <c r="K11" s="119"/>
    </row>
    <row r="12" spans="1:11" s="23" customFormat="1" ht="18.75">
      <c r="A12" s="22" t="s">
        <v>0</v>
      </c>
      <c r="B12" s="37">
        <v>4003.27</v>
      </c>
      <c r="C12" s="37">
        <v>3342.73</v>
      </c>
      <c r="D12" s="81">
        <v>1.245</v>
      </c>
      <c r="E12" s="37">
        <v>5078</v>
      </c>
      <c r="F12" s="37">
        <v>5078</v>
      </c>
      <c r="G12" s="37">
        <v>5078</v>
      </c>
      <c r="H12" s="37">
        <v>0</v>
      </c>
      <c r="I12" s="35" t="s">
        <v>10</v>
      </c>
      <c r="J12" s="38">
        <f t="shared" si="1"/>
        <v>5078</v>
      </c>
      <c r="K12" s="114"/>
    </row>
    <row r="13" spans="1:11" s="23" customFormat="1" ht="37.5">
      <c r="A13" s="83" t="s">
        <v>32</v>
      </c>
      <c r="B13" s="37">
        <v>798.93</v>
      </c>
      <c r="C13" s="37">
        <v>1762.71</v>
      </c>
      <c r="D13" s="81">
        <v>2.231</v>
      </c>
      <c r="E13" s="37">
        <v>1271</v>
      </c>
      <c r="F13" s="37">
        <v>1271</v>
      </c>
      <c r="G13" s="37">
        <v>1271</v>
      </c>
      <c r="H13" s="37">
        <v>0</v>
      </c>
      <c r="I13" s="35" t="s">
        <v>10</v>
      </c>
      <c r="J13" s="38">
        <f t="shared" si="1"/>
        <v>1271</v>
      </c>
      <c r="K13" s="114"/>
    </row>
    <row r="14" spans="1:11" s="23" customFormat="1" ht="18.75">
      <c r="A14" s="83" t="s">
        <v>1</v>
      </c>
      <c r="B14" s="37">
        <v>191.78</v>
      </c>
      <c r="C14" s="37">
        <v>280.19</v>
      </c>
      <c r="D14" s="81">
        <v>1.46</v>
      </c>
      <c r="E14" s="37">
        <v>182</v>
      </c>
      <c r="F14" s="37">
        <v>182</v>
      </c>
      <c r="G14" s="37">
        <v>182</v>
      </c>
      <c r="H14" s="37">
        <v>0</v>
      </c>
      <c r="I14" s="35" t="s">
        <v>10</v>
      </c>
      <c r="J14" s="38">
        <f t="shared" si="1"/>
        <v>182</v>
      </c>
      <c r="K14" s="114"/>
    </row>
    <row r="15" spans="1:11" s="23" customFormat="1" ht="37.5">
      <c r="A15" s="83" t="s">
        <v>94</v>
      </c>
      <c r="B15" s="37">
        <v>2532.22</v>
      </c>
      <c r="C15" s="37">
        <v>1278.56</v>
      </c>
      <c r="D15" s="81">
        <v>0.729</v>
      </c>
      <c r="E15" s="37">
        <v>3625</v>
      </c>
      <c r="F15" s="37">
        <v>3625</v>
      </c>
      <c r="G15" s="37">
        <v>3625</v>
      </c>
      <c r="H15" s="37">
        <v>0</v>
      </c>
      <c r="I15" s="35" t="s">
        <v>10</v>
      </c>
      <c r="J15" s="38">
        <f t="shared" si="1"/>
        <v>3625</v>
      </c>
      <c r="K15" s="114"/>
    </row>
    <row r="16" spans="1:11" s="23" customFormat="1" ht="18.75">
      <c r="A16" s="22" t="s">
        <v>26</v>
      </c>
      <c r="B16" s="37">
        <v>0</v>
      </c>
      <c r="C16" s="37">
        <v>0</v>
      </c>
      <c r="D16" s="81"/>
      <c r="E16" s="37">
        <v>0</v>
      </c>
      <c r="F16" s="37">
        <v>0</v>
      </c>
      <c r="G16" s="37">
        <v>0</v>
      </c>
      <c r="H16" s="37">
        <v>0</v>
      </c>
      <c r="I16" s="35" t="s">
        <v>10</v>
      </c>
      <c r="J16" s="38">
        <f t="shared" si="1"/>
        <v>0</v>
      </c>
      <c r="K16" s="114"/>
    </row>
    <row r="17" spans="1:11" s="23" customFormat="1" ht="18.75">
      <c r="A17" s="83" t="s">
        <v>19</v>
      </c>
      <c r="B17" s="37">
        <v>0</v>
      </c>
      <c r="C17" s="37">
        <v>0</v>
      </c>
      <c r="D17" s="81"/>
      <c r="E17" s="37">
        <v>0</v>
      </c>
      <c r="F17" s="37">
        <v>0</v>
      </c>
      <c r="G17" s="37">
        <v>0</v>
      </c>
      <c r="H17" s="37">
        <v>0</v>
      </c>
      <c r="I17" s="35" t="s">
        <v>10</v>
      </c>
      <c r="J17" s="38">
        <f aca="true" t="shared" si="2" ref="J17:J31">F17+H17</f>
        <v>0</v>
      </c>
      <c r="K17" s="114"/>
    </row>
    <row r="18" spans="1:11" s="23" customFormat="1" ht="18.75">
      <c r="A18" s="83" t="s">
        <v>2</v>
      </c>
      <c r="B18" s="37">
        <v>0</v>
      </c>
      <c r="C18" s="37">
        <v>0</v>
      </c>
      <c r="D18" s="81"/>
      <c r="E18" s="37">
        <v>0</v>
      </c>
      <c r="F18" s="37">
        <v>0</v>
      </c>
      <c r="G18" s="37">
        <v>0</v>
      </c>
      <c r="H18" s="37">
        <v>0</v>
      </c>
      <c r="I18" s="35" t="s">
        <v>10</v>
      </c>
      <c r="J18" s="38">
        <f t="shared" si="2"/>
        <v>0</v>
      </c>
      <c r="K18" s="114"/>
    </row>
    <row r="19" spans="1:11" s="23" customFormat="1" ht="44.25" customHeight="1">
      <c r="A19" s="22" t="s">
        <v>21</v>
      </c>
      <c r="B19" s="37">
        <v>0</v>
      </c>
      <c r="C19" s="37">
        <v>0</v>
      </c>
      <c r="D19" s="81"/>
      <c r="E19" s="37">
        <v>0</v>
      </c>
      <c r="F19" s="37">
        <v>0</v>
      </c>
      <c r="G19" s="37">
        <v>0</v>
      </c>
      <c r="H19" s="37">
        <v>0</v>
      </c>
      <c r="I19" s="35" t="s">
        <v>10</v>
      </c>
      <c r="J19" s="38">
        <f t="shared" si="2"/>
        <v>0</v>
      </c>
      <c r="K19" s="114"/>
    </row>
    <row r="20" spans="1:11" s="23" customFormat="1" ht="18.75">
      <c r="A20" s="83" t="s">
        <v>22</v>
      </c>
      <c r="B20" s="37">
        <v>0</v>
      </c>
      <c r="C20" s="37">
        <v>0</v>
      </c>
      <c r="D20" s="81"/>
      <c r="E20" s="37">
        <v>0</v>
      </c>
      <c r="F20" s="37">
        <v>0</v>
      </c>
      <c r="G20" s="37">
        <v>0</v>
      </c>
      <c r="H20" s="37">
        <v>0</v>
      </c>
      <c r="I20" s="35" t="s">
        <v>10</v>
      </c>
      <c r="J20" s="38">
        <f t="shared" si="2"/>
        <v>0</v>
      </c>
      <c r="K20" s="114"/>
    </row>
    <row r="21" spans="1:11" s="23" customFormat="1" ht="18.75">
      <c r="A21" s="22" t="s">
        <v>3</v>
      </c>
      <c r="B21" s="37">
        <v>576.14</v>
      </c>
      <c r="C21" s="37">
        <v>731.19</v>
      </c>
      <c r="D21" s="81">
        <v>1.575</v>
      </c>
      <c r="E21" s="37">
        <v>648</v>
      </c>
      <c r="F21" s="37">
        <v>648</v>
      </c>
      <c r="G21" s="37">
        <v>648</v>
      </c>
      <c r="H21" s="37">
        <v>0</v>
      </c>
      <c r="I21" s="35" t="s">
        <v>10</v>
      </c>
      <c r="J21" s="38">
        <f t="shared" si="2"/>
        <v>648</v>
      </c>
      <c r="K21" s="114"/>
    </row>
    <row r="22" spans="1:11" s="23" customFormat="1" ht="56.25">
      <c r="A22" s="22" t="s">
        <v>23</v>
      </c>
      <c r="B22" s="37">
        <v>3351.2</v>
      </c>
      <c r="C22" s="37">
        <v>2185.4</v>
      </c>
      <c r="D22" s="81">
        <v>0.743</v>
      </c>
      <c r="E22" s="37">
        <v>3250</v>
      </c>
      <c r="F22" s="37">
        <v>3250</v>
      </c>
      <c r="G22" s="37">
        <v>3250</v>
      </c>
      <c r="H22" s="37">
        <v>0</v>
      </c>
      <c r="I22" s="35" t="s">
        <v>10</v>
      </c>
      <c r="J22" s="38">
        <f t="shared" si="2"/>
        <v>3250</v>
      </c>
      <c r="K22" s="114"/>
    </row>
    <row r="23" spans="1:11" s="23" customFormat="1" ht="18.75">
      <c r="A23" s="83" t="s">
        <v>4</v>
      </c>
      <c r="B23" s="37">
        <v>3196.49</v>
      </c>
      <c r="C23" s="37">
        <v>2037.61</v>
      </c>
      <c r="D23" s="81">
        <v>0.723</v>
      </c>
      <c r="E23" s="37">
        <v>3100</v>
      </c>
      <c r="F23" s="37">
        <v>3100</v>
      </c>
      <c r="G23" s="37">
        <v>3100</v>
      </c>
      <c r="H23" s="37">
        <v>0</v>
      </c>
      <c r="I23" s="35" t="s">
        <v>10</v>
      </c>
      <c r="J23" s="38">
        <f t="shared" si="2"/>
        <v>3100</v>
      </c>
      <c r="K23" s="114"/>
    </row>
    <row r="24" spans="1:11" s="23" customFormat="1" ht="37.5">
      <c r="A24" s="83" t="s">
        <v>5</v>
      </c>
      <c r="B24" s="37">
        <v>154.71</v>
      </c>
      <c r="C24" s="37">
        <v>147.79</v>
      </c>
      <c r="D24" s="81">
        <v>1.201</v>
      </c>
      <c r="E24" s="37">
        <v>150</v>
      </c>
      <c r="F24" s="37">
        <v>150</v>
      </c>
      <c r="G24" s="37">
        <v>150</v>
      </c>
      <c r="H24" s="37">
        <v>0</v>
      </c>
      <c r="I24" s="35" t="s">
        <v>10</v>
      </c>
      <c r="J24" s="38">
        <f t="shared" si="2"/>
        <v>150</v>
      </c>
      <c r="K24" s="114"/>
    </row>
    <row r="25" spans="1:11" s="23" customFormat="1" ht="37.5">
      <c r="A25" s="22" t="s">
        <v>27</v>
      </c>
      <c r="B25" s="37">
        <v>57.88</v>
      </c>
      <c r="C25" s="37">
        <v>51.18</v>
      </c>
      <c r="D25" s="81">
        <v>0.914</v>
      </c>
      <c r="E25" s="37">
        <v>60</v>
      </c>
      <c r="F25" s="37">
        <v>60</v>
      </c>
      <c r="G25" s="37">
        <v>60</v>
      </c>
      <c r="H25" s="37">
        <v>0</v>
      </c>
      <c r="I25" s="35" t="s">
        <v>10</v>
      </c>
      <c r="J25" s="38">
        <f t="shared" si="2"/>
        <v>60</v>
      </c>
      <c r="K25" s="114"/>
    </row>
    <row r="26" spans="1:11" s="23" customFormat="1" ht="37.5">
      <c r="A26" s="83" t="s">
        <v>24</v>
      </c>
      <c r="B26" s="37">
        <v>57.9</v>
      </c>
      <c r="C26" s="37">
        <v>51.2</v>
      </c>
      <c r="D26" s="81">
        <v>0.914</v>
      </c>
      <c r="E26" s="37">
        <v>60</v>
      </c>
      <c r="F26" s="37">
        <v>60</v>
      </c>
      <c r="G26" s="37">
        <v>60</v>
      </c>
      <c r="H26" s="37">
        <v>0</v>
      </c>
      <c r="I26" s="35" t="s">
        <v>10</v>
      </c>
      <c r="J26" s="38">
        <f t="shared" si="2"/>
        <v>60</v>
      </c>
      <c r="K26" s="114"/>
    </row>
    <row r="27" spans="1:11" s="23" customFormat="1" ht="37.5">
      <c r="A27" s="22" t="s">
        <v>17</v>
      </c>
      <c r="B27" s="37">
        <v>4782.64</v>
      </c>
      <c r="C27" s="37">
        <v>3384.36</v>
      </c>
      <c r="D27" s="81">
        <v>0.906</v>
      </c>
      <c r="E27" s="37">
        <v>5596.7</v>
      </c>
      <c r="F27" s="37">
        <v>5596.7</v>
      </c>
      <c r="G27" s="37">
        <v>5596.7</v>
      </c>
      <c r="H27" s="37">
        <v>0</v>
      </c>
      <c r="I27" s="35" t="s">
        <v>10</v>
      </c>
      <c r="J27" s="38">
        <f t="shared" si="2"/>
        <v>5596.7</v>
      </c>
      <c r="K27" s="114"/>
    </row>
    <row r="28" spans="1:11" s="23" customFormat="1" ht="37.5">
      <c r="A28" s="22" t="s">
        <v>18</v>
      </c>
      <c r="B28" s="37">
        <v>0</v>
      </c>
      <c r="C28" s="37">
        <v>0</v>
      </c>
      <c r="D28" s="81"/>
      <c r="E28" s="37">
        <v>50</v>
      </c>
      <c r="F28" s="37">
        <v>50</v>
      </c>
      <c r="G28" s="37">
        <v>50</v>
      </c>
      <c r="H28" s="37">
        <v>0</v>
      </c>
      <c r="I28" s="35" t="s">
        <v>10</v>
      </c>
      <c r="J28" s="38">
        <f t="shared" si="2"/>
        <v>50</v>
      </c>
      <c r="K28" s="114"/>
    </row>
    <row r="29" spans="1:11" s="23" customFormat="1" ht="18.75">
      <c r="A29" s="22" t="s">
        <v>6</v>
      </c>
      <c r="B29" s="37">
        <v>0</v>
      </c>
      <c r="C29" s="37">
        <v>0</v>
      </c>
      <c r="D29" s="81"/>
      <c r="E29" s="37">
        <v>0</v>
      </c>
      <c r="F29" s="37">
        <v>0</v>
      </c>
      <c r="G29" s="37">
        <v>0</v>
      </c>
      <c r="H29" s="37">
        <v>0</v>
      </c>
      <c r="I29" s="35" t="s">
        <v>10</v>
      </c>
      <c r="J29" s="38">
        <f t="shared" si="2"/>
        <v>0</v>
      </c>
      <c r="K29" s="114"/>
    </row>
    <row r="30" spans="1:11" s="23" customFormat="1" ht="18.75">
      <c r="A30" s="22" t="s">
        <v>7</v>
      </c>
      <c r="B30" s="37">
        <v>210.37</v>
      </c>
      <c r="C30" s="37">
        <v>181.12</v>
      </c>
      <c r="D30" s="81">
        <v>1.115</v>
      </c>
      <c r="E30" s="37">
        <v>248</v>
      </c>
      <c r="F30" s="37">
        <v>248</v>
      </c>
      <c r="G30" s="37">
        <v>248</v>
      </c>
      <c r="H30" s="37">
        <v>0</v>
      </c>
      <c r="I30" s="35" t="s">
        <v>10</v>
      </c>
      <c r="J30" s="38">
        <f t="shared" si="2"/>
        <v>248</v>
      </c>
      <c r="K30" s="114"/>
    </row>
    <row r="31" spans="1:11" s="23" customFormat="1" ht="18.75">
      <c r="A31" s="22" t="s">
        <v>8</v>
      </c>
      <c r="B31" s="37">
        <v>173.53</v>
      </c>
      <c r="C31" s="37">
        <v>0</v>
      </c>
      <c r="D31" s="81"/>
      <c r="E31" s="37">
        <v>0</v>
      </c>
      <c r="F31" s="37">
        <v>0</v>
      </c>
      <c r="G31" s="37">
        <v>0</v>
      </c>
      <c r="H31" s="37">
        <v>0</v>
      </c>
      <c r="I31" s="35" t="s">
        <v>10</v>
      </c>
      <c r="J31" s="38">
        <f t="shared" si="2"/>
        <v>0</v>
      </c>
      <c r="K31" s="114"/>
    </row>
    <row r="32" spans="1:11" s="21" customFormat="1" ht="27.75" customHeight="1">
      <c r="A32" s="20" t="s">
        <v>33</v>
      </c>
      <c r="B32" s="40">
        <f>B33+B43+B44</f>
        <v>252081.80000000002</v>
      </c>
      <c r="C32" s="35" t="s">
        <v>10</v>
      </c>
      <c r="D32" s="35" t="s">
        <v>10</v>
      </c>
      <c r="E32" s="35" t="s">
        <v>10</v>
      </c>
      <c r="F32" s="40">
        <f>F33+F43+F44</f>
        <v>141216</v>
      </c>
      <c r="G32" s="40">
        <f>G33+G43+G44</f>
        <v>141216</v>
      </c>
      <c r="H32" s="40">
        <f>H33+H43+H44</f>
        <v>55725.45</v>
      </c>
      <c r="I32" s="40">
        <f>I33+I43+I44</f>
        <v>54264.299999999996</v>
      </c>
      <c r="J32" s="36">
        <f>J33+J43+J44</f>
        <v>196941.44999999998</v>
      </c>
      <c r="K32" s="119"/>
    </row>
    <row r="33" spans="1:11" s="23" customFormat="1" ht="38.25" customHeight="1">
      <c r="A33" s="106" t="s">
        <v>34</v>
      </c>
      <c r="B33" s="40">
        <f>B34+B36+B37+B39+B42</f>
        <v>252179.90000000002</v>
      </c>
      <c r="C33" s="35" t="s">
        <v>10</v>
      </c>
      <c r="D33" s="35" t="s">
        <v>10</v>
      </c>
      <c r="E33" s="35" t="s">
        <v>10</v>
      </c>
      <c r="F33" s="40">
        <f>F34+F36+F37+F39+F42</f>
        <v>141070.5</v>
      </c>
      <c r="G33" s="40">
        <f>G34+G36+G37+G39+G42</f>
        <v>141070.5</v>
      </c>
      <c r="H33" s="40">
        <f>H34+H36+H37+H39+H42</f>
        <v>54264.299999999996</v>
      </c>
      <c r="I33" s="40">
        <f>I34+I36+I37+I39+I42</f>
        <v>54264.299999999996</v>
      </c>
      <c r="J33" s="36">
        <f>J34+J36+J37+J39+J42</f>
        <v>195334.8</v>
      </c>
      <c r="K33" s="119"/>
    </row>
    <row r="34" spans="1:11" s="19" customFormat="1" ht="243.75">
      <c r="A34" s="83" t="s">
        <v>59</v>
      </c>
      <c r="B34" s="37">
        <v>32563.7</v>
      </c>
      <c r="C34" s="35" t="s">
        <v>10</v>
      </c>
      <c r="D34" s="35" t="s">
        <v>10</v>
      </c>
      <c r="E34" s="35" t="s">
        <v>10</v>
      </c>
      <c r="F34" s="37">
        <v>6744.6</v>
      </c>
      <c r="G34" s="37">
        <v>6744.6</v>
      </c>
      <c r="H34" s="37">
        <v>38152.7</v>
      </c>
      <c r="I34" s="41">
        <v>38152.7</v>
      </c>
      <c r="J34" s="38">
        <f aca="true" t="shared" si="3" ref="J34:J61">F34+H34</f>
        <v>44897.299999999996</v>
      </c>
      <c r="K34" s="37" t="s">
        <v>127</v>
      </c>
    </row>
    <row r="35" spans="1:11" s="136" customFormat="1" ht="18.75">
      <c r="A35" s="130" t="s">
        <v>123</v>
      </c>
      <c r="B35" s="131">
        <v>5520.2</v>
      </c>
      <c r="C35" s="132" t="s">
        <v>10</v>
      </c>
      <c r="D35" s="132" t="s">
        <v>10</v>
      </c>
      <c r="E35" s="132" t="s">
        <v>10</v>
      </c>
      <c r="F35" s="131">
        <v>6744.6</v>
      </c>
      <c r="G35" s="131">
        <v>6744.6</v>
      </c>
      <c r="H35" s="131"/>
      <c r="I35" s="133"/>
      <c r="J35" s="134">
        <f t="shared" si="3"/>
        <v>6744.6</v>
      </c>
      <c r="K35" s="135"/>
    </row>
    <row r="36" spans="1:11" s="23" customFormat="1" ht="56.25">
      <c r="A36" s="83" t="s">
        <v>36</v>
      </c>
      <c r="B36" s="37">
        <v>127254.1</v>
      </c>
      <c r="C36" s="35" t="s">
        <v>10</v>
      </c>
      <c r="D36" s="35" t="s">
        <v>10</v>
      </c>
      <c r="E36" s="35" t="s">
        <v>10</v>
      </c>
      <c r="F36" s="37">
        <v>28992.7</v>
      </c>
      <c r="G36" s="37">
        <v>28992.7</v>
      </c>
      <c r="H36" s="37">
        <v>9155.4</v>
      </c>
      <c r="I36" s="41">
        <v>9155.4</v>
      </c>
      <c r="J36" s="38">
        <f t="shared" si="3"/>
        <v>38148.1</v>
      </c>
      <c r="K36" s="37" t="s">
        <v>144</v>
      </c>
    </row>
    <row r="37" spans="1:11" s="19" customFormat="1" ht="37.5">
      <c r="A37" s="83" t="s">
        <v>60</v>
      </c>
      <c r="B37" s="37">
        <v>92357.1</v>
      </c>
      <c r="C37" s="35" t="s">
        <v>10</v>
      </c>
      <c r="D37" s="35" t="s">
        <v>10</v>
      </c>
      <c r="E37" s="35" t="s">
        <v>10</v>
      </c>
      <c r="F37" s="37">
        <v>98231.2</v>
      </c>
      <c r="G37" s="37">
        <v>98231.2</v>
      </c>
      <c r="H37" s="37">
        <v>6956.2</v>
      </c>
      <c r="I37" s="41">
        <v>6956.2</v>
      </c>
      <c r="J37" s="38">
        <f t="shared" si="3"/>
        <v>105187.4</v>
      </c>
      <c r="K37" s="37" t="s">
        <v>143</v>
      </c>
    </row>
    <row r="38" spans="1:11" s="129" customFormat="1" ht="18.75">
      <c r="A38" s="130" t="s">
        <v>124</v>
      </c>
      <c r="B38" s="126"/>
      <c r="C38" s="132" t="s">
        <v>10</v>
      </c>
      <c r="D38" s="132" t="s">
        <v>10</v>
      </c>
      <c r="E38" s="132" t="s">
        <v>10</v>
      </c>
      <c r="F38" s="126"/>
      <c r="G38" s="126"/>
      <c r="H38" s="126"/>
      <c r="I38" s="127"/>
      <c r="J38" s="134">
        <f t="shared" si="3"/>
        <v>0</v>
      </c>
      <c r="K38" s="128"/>
    </row>
    <row r="39" spans="1:11" s="19" customFormat="1" ht="37.5">
      <c r="A39" s="83" t="s">
        <v>37</v>
      </c>
      <c r="B39" s="37">
        <v>5</v>
      </c>
      <c r="C39" s="35" t="s">
        <v>10</v>
      </c>
      <c r="D39" s="35" t="s">
        <v>10</v>
      </c>
      <c r="E39" s="35" t="s">
        <v>10</v>
      </c>
      <c r="F39" s="37">
        <v>7102</v>
      </c>
      <c r="G39" s="37">
        <v>7102</v>
      </c>
      <c r="H39" s="37"/>
      <c r="I39" s="41"/>
      <c r="J39" s="38">
        <f t="shared" si="3"/>
        <v>7102</v>
      </c>
      <c r="K39" s="114"/>
    </row>
    <row r="40" spans="1:11" s="19" customFormat="1" ht="18.75">
      <c r="A40" s="105" t="s">
        <v>61</v>
      </c>
      <c r="B40" s="37"/>
      <c r="C40" s="35" t="s">
        <v>10</v>
      </c>
      <c r="D40" s="35" t="s">
        <v>10</v>
      </c>
      <c r="E40" s="35" t="s">
        <v>10</v>
      </c>
      <c r="F40" s="37">
        <v>7097</v>
      </c>
      <c r="G40" s="37">
        <v>7097</v>
      </c>
      <c r="H40" s="37"/>
      <c r="I40" s="41"/>
      <c r="J40" s="38">
        <f t="shared" si="3"/>
        <v>7097</v>
      </c>
      <c r="K40" s="37" t="s">
        <v>126</v>
      </c>
    </row>
    <row r="41" spans="1:11" s="19" customFormat="1" ht="93.75">
      <c r="A41" s="105" t="s">
        <v>62</v>
      </c>
      <c r="B41" s="37">
        <v>5</v>
      </c>
      <c r="C41" s="35" t="s">
        <v>10</v>
      </c>
      <c r="D41" s="35" t="s">
        <v>10</v>
      </c>
      <c r="E41" s="35" t="s">
        <v>10</v>
      </c>
      <c r="F41" s="37">
        <v>5</v>
      </c>
      <c r="G41" s="37">
        <v>5</v>
      </c>
      <c r="H41" s="37"/>
      <c r="I41" s="41"/>
      <c r="J41" s="38">
        <f t="shared" si="3"/>
        <v>5</v>
      </c>
      <c r="K41" s="114"/>
    </row>
    <row r="42" spans="1:11" s="19" customFormat="1" ht="37.5">
      <c r="A42" s="83" t="s">
        <v>38</v>
      </c>
      <c r="B42" s="37"/>
      <c r="C42" s="35" t="s">
        <v>10</v>
      </c>
      <c r="D42" s="35" t="s">
        <v>10</v>
      </c>
      <c r="E42" s="35" t="s">
        <v>10</v>
      </c>
      <c r="F42" s="37"/>
      <c r="G42" s="37"/>
      <c r="H42" s="37"/>
      <c r="I42" s="41"/>
      <c r="J42" s="38">
        <f t="shared" si="3"/>
        <v>0</v>
      </c>
      <c r="K42" s="114"/>
    </row>
    <row r="43" spans="1:11" s="19" customFormat="1" ht="29.25" customHeight="1">
      <c r="A43" s="106" t="s">
        <v>39</v>
      </c>
      <c r="B43" s="37">
        <v>615.3</v>
      </c>
      <c r="C43" s="35" t="s">
        <v>10</v>
      </c>
      <c r="D43" s="35" t="s">
        <v>10</v>
      </c>
      <c r="E43" s="35" t="s">
        <v>10</v>
      </c>
      <c r="F43" s="37">
        <v>145.5</v>
      </c>
      <c r="G43" s="37">
        <v>145.5</v>
      </c>
      <c r="H43" s="37">
        <v>1463.94</v>
      </c>
      <c r="I43" s="41"/>
      <c r="J43" s="38">
        <f t="shared" si="3"/>
        <v>1609.44</v>
      </c>
      <c r="K43" s="114"/>
    </row>
    <row r="44" spans="1:11" s="19" customFormat="1" ht="102" customHeight="1" thickBot="1">
      <c r="A44" s="107" t="s">
        <v>40</v>
      </c>
      <c r="B44" s="70">
        <v>-713.4</v>
      </c>
      <c r="C44" s="35" t="s">
        <v>10</v>
      </c>
      <c r="D44" s="35" t="s">
        <v>10</v>
      </c>
      <c r="E44" s="35" t="s">
        <v>10</v>
      </c>
      <c r="F44" s="70"/>
      <c r="G44" s="70"/>
      <c r="H44" s="70">
        <v>-2.79</v>
      </c>
      <c r="I44" s="71"/>
      <c r="J44" s="72">
        <f t="shared" si="3"/>
        <v>-2.79</v>
      </c>
      <c r="K44" s="37" t="s">
        <v>134</v>
      </c>
    </row>
    <row r="45" spans="1:11" s="24" customFormat="1" ht="33" customHeight="1" thickTop="1">
      <c r="A45" s="73" t="s">
        <v>81</v>
      </c>
      <c r="B45" s="54">
        <v>307563.4</v>
      </c>
      <c r="C45" s="74" t="s">
        <v>10</v>
      </c>
      <c r="D45" s="74" t="s">
        <v>10</v>
      </c>
      <c r="E45" s="74" t="s">
        <v>10</v>
      </c>
      <c r="F45" s="75">
        <v>201465.98</v>
      </c>
      <c r="G45" s="75">
        <v>257501.1</v>
      </c>
      <c r="H45" s="75">
        <v>59010.06</v>
      </c>
      <c r="I45" s="76">
        <v>53340.1</v>
      </c>
      <c r="J45" s="77">
        <f t="shared" si="3"/>
        <v>260476.04</v>
      </c>
      <c r="K45" s="116"/>
    </row>
    <row r="46" spans="1:11" s="19" customFormat="1" ht="42" customHeight="1">
      <c r="A46" s="82" t="s">
        <v>41</v>
      </c>
      <c r="B46" s="37">
        <v>92357.1</v>
      </c>
      <c r="C46" s="35" t="s">
        <v>10</v>
      </c>
      <c r="D46" s="35" t="s">
        <v>10</v>
      </c>
      <c r="E46" s="35" t="s">
        <v>10</v>
      </c>
      <c r="F46" s="37">
        <v>98231.2</v>
      </c>
      <c r="G46" s="37">
        <v>105155.4</v>
      </c>
      <c r="H46" s="37">
        <v>14053.2</v>
      </c>
      <c r="I46" s="41">
        <v>14053.2</v>
      </c>
      <c r="J46" s="38">
        <f t="shared" si="3"/>
        <v>112284.4</v>
      </c>
      <c r="K46" s="114"/>
    </row>
    <row r="47" spans="1:11" s="19" customFormat="1" ht="37.5">
      <c r="A47" s="22" t="s">
        <v>42</v>
      </c>
      <c r="B47" s="37">
        <v>128090.2</v>
      </c>
      <c r="C47" s="35" t="s">
        <v>10</v>
      </c>
      <c r="D47" s="35" t="s">
        <v>10</v>
      </c>
      <c r="E47" s="35" t="s">
        <v>10</v>
      </c>
      <c r="F47" s="37">
        <v>142330.2</v>
      </c>
      <c r="G47" s="37">
        <v>166248.2</v>
      </c>
      <c r="H47" s="37">
        <v>25192.96</v>
      </c>
      <c r="I47" s="41">
        <v>24307</v>
      </c>
      <c r="J47" s="38">
        <f t="shared" si="3"/>
        <v>167523.16</v>
      </c>
      <c r="K47" s="114"/>
    </row>
    <row r="48" spans="1:11" s="19" customFormat="1" ht="24">
      <c r="A48" s="82" t="s">
        <v>82</v>
      </c>
      <c r="B48" s="37">
        <v>53639.9</v>
      </c>
      <c r="C48" s="35" t="s">
        <v>10</v>
      </c>
      <c r="D48" s="35" t="s">
        <v>10</v>
      </c>
      <c r="E48" s="35" t="s">
        <v>10</v>
      </c>
      <c r="F48" s="37">
        <v>56514</v>
      </c>
      <c r="G48" s="37">
        <v>74943.7</v>
      </c>
      <c r="H48" s="37">
        <v>18495.2</v>
      </c>
      <c r="I48" s="41">
        <v>18054.2</v>
      </c>
      <c r="J48" s="38">
        <f t="shared" si="3"/>
        <v>75009.2</v>
      </c>
      <c r="K48" s="114"/>
    </row>
    <row r="49" spans="1:11" s="25" customFormat="1" ht="37.5">
      <c r="A49" s="108" t="s">
        <v>88</v>
      </c>
      <c r="B49" s="35" t="s">
        <v>10</v>
      </c>
      <c r="C49" s="35" t="s">
        <v>10</v>
      </c>
      <c r="D49" s="35" t="s">
        <v>10</v>
      </c>
      <c r="E49" s="35" t="s">
        <v>10</v>
      </c>
      <c r="F49" s="45"/>
      <c r="G49" s="45"/>
      <c r="H49" s="45"/>
      <c r="I49" s="35" t="s">
        <v>10</v>
      </c>
      <c r="J49" s="38">
        <f t="shared" si="3"/>
        <v>0</v>
      </c>
      <c r="K49" s="123"/>
    </row>
    <row r="50" spans="1:11" s="19" customFormat="1" ht="37.5">
      <c r="A50" s="22" t="s">
        <v>28</v>
      </c>
      <c r="B50" s="37">
        <v>14504.2</v>
      </c>
      <c r="C50" s="35" t="s">
        <v>10</v>
      </c>
      <c r="D50" s="35" t="s">
        <v>10</v>
      </c>
      <c r="E50" s="35" t="s">
        <v>10</v>
      </c>
      <c r="F50" s="37">
        <v>9816.6</v>
      </c>
      <c r="G50" s="37">
        <v>12297.7</v>
      </c>
      <c r="H50" s="37">
        <v>2481.1</v>
      </c>
      <c r="I50" s="41">
        <v>1708.9</v>
      </c>
      <c r="J50" s="38">
        <f t="shared" si="3"/>
        <v>12297.7</v>
      </c>
      <c r="K50" s="114"/>
    </row>
    <row r="51" spans="1:11" s="19" customFormat="1" ht="37.5">
      <c r="A51" s="22" t="s">
        <v>43</v>
      </c>
      <c r="B51" s="37">
        <v>1694.8</v>
      </c>
      <c r="C51" s="35" t="s">
        <v>10</v>
      </c>
      <c r="D51" s="35" t="s">
        <v>10</v>
      </c>
      <c r="E51" s="35" t="s">
        <v>10</v>
      </c>
      <c r="F51" s="37">
        <v>2628.7</v>
      </c>
      <c r="G51" s="37">
        <v>6463</v>
      </c>
      <c r="H51" s="37">
        <v>3834.3</v>
      </c>
      <c r="I51" s="41">
        <v>2579.6</v>
      </c>
      <c r="J51" s="38">
        <f t="shared" si="3"/>
        <v>6463</v>
      </c>
      <c r="K51" s="114"/>
    </row>
    <row r="52" spans="1:11" s="19" customFormat="1" ht="18.75">
      <c r="A52" s="22" t="s">
        <v>44</v>
      </c>
      <c r="B52" s="37">
        <v>1161.6</v>
      </c>
      <c r="C52" s="35" t="s">
        <v>10</v>
      </c>
      <c r="D52" s="35" t="s">
        <v>10</v>
      </c>
      <c r="E52" s="35" t="s">
        <v>10</v>
      </c>
      <c r="F52" s="37">
        <v>799.7</v>
      </c>
      <c r="G52" s="37">
        <v>1177.2</v>
      </c>
      <c r="H52" s="37">
        <v>377.5</v>
      </c>
      <c r="I52" s="41"/>
      <c r="J52" s="38">
        <f t="shared" si="3"/>
        <v>1177.2</v>
      </c>
      <c r="K52" s="114"/>
    </row>
    <row r="53" spans="1:11" s="19" customFormat="1" ht="18.75">
      <c r="A53" s="82" t="s">
        <v>15</v>
      </c>
      <c r="B53" s="37">
        <v>499</v>
      </c>
      <c r="C53" s="35" t="s">
        <v>10</v>
      </c>
      <c r="D53" s="35" t="s">
        <v>10</v>
      </c>
      <c r="E53" s="35" t="s">
        <v>10</v>
      </c>
      <c r="F53" s="37">
        <v>331.2</v>
      </c>
      <c r="G53" s="37">
        <v>418.5</v>
      </c>
      <c r="H53" s="37">
        <v>87.3</v>
      </c>
      <c r="I53" s="41"/>
      <c r="J53" s="38">
        <f t="shared" si="3"/>
        <v>418.5</v>
      </c>
      <c r="K53" s="114"/>
    </row>
    <row r="54" spans="1:11" s="19" customFormat="1" ht="18.75">
      <c r="A54" s="82" t="s">
        <v>16</v>
      </c>
      <c r="B54" s="37">
        <v>69.6</v>
      </c>
      <c r="C54" s="35" t="s">
        <v>10</v>
      </c>
      <c r="D54" s="35" t="s">
        <v>10</v>
      </c>
      <c r="E54" s="35" t="s">
        <v>10</v>
      </c>
      <c r="F54" s="37">
        <v>79</v>
      </c>
      <c r="G54" s="37">
        <v>79.2</v>
      </c>
      <c r="H54" s="37">
        <v>0.2</v>
      </c>
      <c r="I54" s="41"/>
      <c r="J54" s="38">
        <f t="shared" si="3"/>
        <v>79.2</v>
      </c>
      <c r="K54" s="114"/>
    </row>
    <row r="55" spans="1:11" s="19" customFormat="1" ht="18.75">
      <c r="A55" s="82" t="s">
        <v>2</v>
      </c>
      <c r="B55" s="37">
        <v>457</v>
      </c>
      <c r="C55" s="35" t="s">
        <v>10</v>
      </c>
      <c r="D55" s="35" t="s">
        <v>10</v>
      </c>
      <c r="E55" s="35" t="s">
        <v>10</v>
      </c>
      <c r="F55" s="37">
        <v>389.4</v>
      </c>
      <c r="G55" s="37">
        <v>306.8</v>
      </c>
      <c r="H55" s="37">
        <v>-82.6</v>
      </c>
      <c r="I55" s="41"/>
      <c r="J55" s="38">
        <f t="shared" si="3"/>
        <v>306.79999999999995</v>
      </c>
      <c r="K55" s="114"/>
    </row>
    <row r="56" spans="1:11" s="19" customFormat="1" ht="37.5">
      <c r="A56" s="22" t="s">
        <v>58</v>
      </c>
      <c r="B56" s="46">
        <f>SUM(B57:B60)</f>
        <v>7671.5</v>
      </c>
      <c r="C56" s="35" t="s">
        <v>10</v>
      </c>
      <c r="D56" s="35" t="s">
        <v>10</v>
      </c>
      <c r="E56" s="35" t="s">
        <v>10</v>
      </c>
      <c r="F56" s="46">
        <f>SUM(F57:F60)</f>
        <v>9537</v>
      </c>
      <c r="G56" s="46">
        <f>SUM(G57:G60)</f>
        <v>9987</v>
      </c>
      <c r="H56" s="46">
        <f>SUM(H57:H60)</f>
        <v>450</v>
      </c>
      <c r="I56" s="41">
        <v>450</v>
      </c>
      <c r="J56" s="38">
        <f t="shared" si="3"/>
        <v>9987</v>
      </c>
      <c r="K56" s="114"/>
    </row>
    <row r="57" spans="1:11" s="19" customFormat="1" ht="25.5">
      <c r="A57" s="26" t="s">
        <v>128</v>
      </c>
      <c r="B57" s="37">
        <v>7671.5</v>
      </c>
      <c r="C57" s="35" t="s">
        <v>10</v>
      </c>
      <c r="D57" s="35" t="s">
        <v>10</v>
      </c>
      <c r="E57" s="35" t="s">
        <v>10</v>
      </c>
      <c r="F57" s="37">
        <v>9537</v>
      </c>
      <c r="G57" s="37">
        <v>9987</v>
      </c>
      <c r="H57" s="37">
        <v>450</v>
      </c>
      <c r="I57" s="41">
        <v>450</v>
      </c>
      <c r="J57" s="38">
        <f t="shared" si="3"/>
        <v>9987</v>
      </c>
      <c r="K57" s="114"/>
    </row>
    <row r="58" spans="1:11" s="19" customFormat="1" ht="18.75">
      <c r="A58" s="26"/>
      <c r="B58" s="37"/>
      <c r="C58" s="35" t="s">
        <v>10</v>
      </c>
      <c r="D58" s="35" t="s">
        <v>10</v>
      </c>
      <c r="E58" s="35" t="s">
        <v>10</v>
      </c>
      <c r="F58" s="37"/>
      <c r="G58" s="37"/>
      <c r="H58" s="37"/>
      <c r="I58" s="41"/>
      <c r="J58" s="38">
        <f t="shared" si="3"/>
        <v>0</v>
      </c>
      <c r="K58" s="114"/>
    </row>
    <row r="59" spans="1:11" s="19" customFormat="1" ht="18.75">
      <c r="A59" s="26"/>
      <c r="B59" s="37"/>
      <c r="C59" s="35" t="s">
        <v>10</v>
      </c>
      <c r="D59" s="35" t="s">
        <v>10</v>
      </c>
      <c r="E59" s="35" t="s">
        <v>10</v>
      </c>
      <c r="F59" s="37"/>
      <c r="G59" s="37"/>
      <c r="H59" s="37"/>
      <c r="I59" s="41"/>
      <c r="J59" s="38">
        <f t="shared" si="3"/>
        <v>0</v>
      </c>
      <c r="K59" s="114"/>
    </row>
    <row r="60" spans="1:11" s="19" customFormat="1" ht="18.75">
      <c r="A60" s="26"/>
      <c r="B60" s="37"/>
      <c r="C60" s="35" t="s">
        <v>10</v>
      </c>
      <c r="D60" s="35" t="s">
        <v>10</v>
      </c>
      <c r="E60" s="35" t="s">
        <v>10</v>
      </c>
      <c r="F60" s="37"/>
      <c r="G60" s="37"/>
      <c r="H60" s="37"/>
      <c r="I60" s="41"/>
      <c r="J60" s="38">
        <f t="shared" si="3"/>
        <v>0</v>
      </c>
      <c r="K60" s="114"/>
    </row>
    <row r="61" spans="1:11" s="19" customFormat="1" ht="37.5">
      <c r="A61" s="22" t="s">
        <v>45</v>
      </c>
      <c r="B61" s="37">
        <v>500</v>
      </c>
      <c r="C61" s="47" t="s">
        <v>10</v>
      </c>
      <c r="D61" s="47" t="s">
        <v>10</v>
      </c>
      <c r="E61" s="47" t="s">
        <v>10</v>
      </c>
      <c r="F61" s="37">
        <v>500</v>
      </c>
      <c r="G61" s="37">
        <v>500</v>
      </c>
      <c r="H61" s="37"/>
      <c r="I61" s="41"/>
      <c r="J61" s="38">
        <f t="shared" si="3"/>
        <v>500</v>
      </c>
      <c r="K61" s="114"/>
    </row>
    <row r="62" spans="1:11" s="27" customFormat="1" ht="18.75">
      <c r="A62" s="108" t="s">
        <v>50</v>
      </c>
      <c r="B62" s="47" t="s">
        <v>10</v>
      </c>
      <c r="C62" s="47" t="s">
        <v>10</v>
      </c>
      <c r="D62" s="47" t="s">
        <v>10</v>
      </c>
      <c r="E62" s="47" t="s">
        <v>10</v>
      </c>
      <c r="F62" s="48">
        <f>F61/F45</f>
        <v>0.0024818085912073095</v>
      </c>
      <c r="G62" s="47" t="s">
        <v>10</v>
      </c>
      <c r="H62" s="47" t="s">
        <v>10</v>
      </c>
      <c r="I62" s="35" t="s">
        <v>10</v>
      </c>
      <c r="J62" s="48">
        <f>J61/J45</f>
        <v>0.0019195623520689273</v>
      </c>
      <c r="K62" s="114"/>
    </row>
    <row r="63" spans="1:11" s="19" customFormat="1" ht="21" customHeight="1">
      <c r="A63" s="22" t="s">
        <v>46</v>
      </c>
      <c r="B63" s="37">
        <v>16.2</v>
      </c>
      <c r="C63" s="47" t="s">
        <v>10</v>
      </c>
      <c r="D63" s="47" t="s">
        <v>10</v>
      </c>
      <c r="E63" s="47" t="s">
        <v>10</v>
      </c>
      <c r="F63" s="37">
        <v>16</v>
      </c>
      <c r="G63" s="37">
        <v>16</v>
      </c>
      <c r="H63" s="37"/>
      <c r="I63" s="41"/>
      <c r="J63" s="38">
        <f>F63+H63</f>
        <v>16</v>
      </c>
      <c r="K63" s="114"/>
    </row>
    <row r="64" spans="1:11" s="19" customFormat="1" ht="93.75">
      <c r="A64" s="108" t="s">
        <v>47</v>
      </c>
      <c r="B64" s="48">
        <f>B63/(B45-B46)</f>
        <v>7.527660667926542E-05</v>
      </c>
      <c r="C64" s="47" t="s">
        <v>10</v>
      </c>
      <c r="D64" s="47" t="s">
        <v>10</v>
      </c>
      <c r="E64" s="47" t="s">
        <v>10</v>
      </c>
      <c r="F64" s="48">
        <f>F63/(F45-F46)</f>
        <v>0.0001549865268274897</v>
      </c>
      <c r="G64" s="48">
        <f>G63/(G45-G46)</f>
        <v>0.00010502429671464307</v>
      </c>
      <c r="H64" s="48">
        <f>H63/(H45-H46)</f>
        <v>0</v>
      </c>
      <c r="I64" s="35" t="s">
        <v>10</v>
      </c>
      <c r="J64" s="48">
        <f>J63/(J45-J46)</f>
        <v>0.00010796830374506955</v>
      </c>
      <c r="K64" s="114"/>
    </row>
    <row r="65" spans="1:11" s="19" customFormat="1" ht="18.75">
      <c r="A65" s="22" t="s">
        <v>51</v>
      </c>
      <c r="B65" s="37">
        <v>3122.8</v>
      </c>
      <c r="C65" s="47" t="s">
        <v>10</v>
      </c>
      <c r="D65" s="47" t="s">
        <v>10</v>
      </c>
      <c r="E65" s="47" t="s">
        <v>10</v>
      </c>
      <c r="F65" s="37">
        <v>4691.9</v>
      </c>
      <c r="G65" s="37">
        <v>4691.9</v>
      </c>
      <c r="H65" s="37"/>
      <c r="I65" s="41"/>
      <c r="J65" s="38">
        <f>F65+H65</f>
        <v>4691.9</v>
      </c>
      <c r="K65" s="114"/>
    </row>
    <row r="66" spans="1:11" s="19" customFormat="1" ht="37.5">
      <c r="A66" s="108" t="s">
        <v>52</v>
      </c>
      <c r="B66" s="48">
        <f>B65/B11</f>
        <v>0.9521631617622398</v>
      </c>
      <c r="C66" s="47" t="s">
        <v>10</v>
      </c>
      <c r="D66" s="47" t="s">
        <v>10</v>
      </c>
      <c r="E66" s="47" t="s">
        <v>10</v>
      </c>
      <c r="F66" s="48">
        <f>F65/F11</f>
        <v>1.275874258987328</v>
      </c>
      <c r="G66" s="48">
        <f>G65/G11</f>
        <v>1.275874258987328</v>
      </c>
      <c r="H66" s="48" t="e">
        <f>H65/H11</f>
        <v>#DIV/0!</v>
      </c>
      <c r="I66" s="35" t="s">
        <v>10</v>
      </c>
      <c r="J66" s="48">
        <f>J65/J11</f>
        <v>1.275874258987328</v>
      </c>
      <c r="K66" s="114"/>
    </row>
    <row r="67" spans="1:11" s="19" customFormat="1" ht="28.5" customHeight="1">
      <c r="A67" s="20" t="s">
        <v>75</v>
      </c>
      <c r="B67" s="49">
        <f>B45-B47-B50-B51-B52-B56-B61-B63-B65-B89</f>
        <v>130585.8</v>
      </c>
      <c r="C67" s="47" t="s">
        <v>10</v>
      </c>
      <c r="D67" s="47" t="s">
        <v>10</v>
      </c>
      <c r="E67" s="47" t="s">
        <v>10</v>
      </c>
      <c r="F67" s="49">
        <f>F45-F47-F50-F51-F52-F56-F61-F63-F65-F89</f>
        <v>19898.080000000005</v>
      </c>
      <c r="G67" s="49">
        <f>G45-G47-G50-G51-G52-G56-G61-G63-G65-G89</f>
        <v>36089.479999999996</v>
      </c>
      <c r="H67" s="49">
        <f>H45-H47-H50-H51-H52-H56-H61-H63-H65-H89</f>
        <v>17891.4</v>
      </c>
      <c r="I67" s="44">
        <f>I45-I47-I50-I51-I52-I56-I61-I63-I65-I89</f>
        <v>15511.8</v>
      </c>
      <c r="J67" s="44">
        <f aca="true" t="shared" si="4" ref="J67:J73">F67+H67</f>
        <v>37789.48000000001</v>
      </c>
      <c r="K67" s="114"/>
    </row>
    <row r="68" spans="1:11" s="19" customFormat="1" ht="47.25">
      <c r="A68" s="82" t="s">
        <v>86</v>
      </c>
      <c r="B68" s="37">
        <v>6517.6</v>
      </c>
      <c r="C68" s="47" t="s">
        <v>10</v>
      </c>
      <c r="D68" s="47" t="s">
        <v>10</v>
      </c>
      <c r="E68" s="47" t="s">
        <v>10</v>
      </c>
      <c r="F68" s="37">
        <v>1193.75</v>
      </c>
      <c r="G68" s="37">
        <v>8683.69</v>
      </c>
      <c r="H68" s="37">
        <v>7489.9</v>
      </c>
      <c r="I68" s="41">
        <v>6350.3</v>
      </c>
      <c r="J68" s="38">
        <f t="shared" si="4"/>
        <v>8683.65</v>
      </c>
      <c r="K68" s="114" t="s">
        <v>138</v>
      </c>
    </row>
    <row r="69" spans="1:11" s="19" customFormat="1" ht="18.75">
      <c r="A69" s="82" t="s">
        <v>78</v>
      </c>
      <c r="B69" s="37">
        <v>946</v>
      </c>
      <c r="C69" s="47" t="s">
        <v>10</v>
      </c>
      <c r="D69" s="47" t="s">
        <v>10</v>
      </c>
      <c r="E69" s="47" t="s">
        <v>10</v>
      </c>
      <c r="F69" s="37">
        <v>592.2</v>
      </c>
      <c r="G69" s="37">
        <v>592.2</v>
      </c>
      <c r="H69" s="37"/>
      <c r="I69" s="41"/>
      <c r="J69" s="38">
        <f t="shared" si="4"/>
        <v>592.2</v>
      </c>
      <c r="K69" s="114"/>
    </row>
    <row r="70" spans="1:11" s="19" customFormat="1" ht="37.5">
      <c r="A70" s="82" t="s">
        <v>76</v>
      </c>
      <c r="B70" s="37">
        <v>93282.8</v>
      </c>
      <c r="C70" s="47" t="s">
        <v>10</v>
      </c>
      <c r="D70" s="47" t="s">
        <v>10</v>
      </c>
      <c r="E70" s="47" t="s">
        <v>10</v>
      </c>
      <c r="F70" s="37">
        <v>2186</v>
      </c>
      <c r="G70" s="37">
        <v>4256.8</v>
      </c>
      <c r="H70" s="37">
        <v>2070.8</v>
      </c>
      <c r="I70" s="41">
        <v>1762.2</v>
      </c>
      <c r="J70" s="38">
        <f t="shared" si="4"/>
        <v>4256.8</v>
      </c>
      <c r="K70" s="114"/>
    </row>
    <row r="71" spans="1:11" s="19" customFormat="1" ht="18.75">
      <c r="A71" s="82" t="s">
        <v>77</v>
      </c>
      <c r="B71" s="37">
        <v>6870.2</v>
      </c>
      <c r="C71" s="47" t="s">
        <v>10</v>
      </c>
      <c r="D71" s="47" t="s">
        <v>10</v>
      </c>
      <c r="E71" s="47" t="s">
        <v>10</v>
      </c>
      <c r="F71" s="37">
        <v>1614.8</v>
      </c>
      <c r="G71" s="37">
        <v>2174.2</v>
      </c>
      <c r="H71" s="37">
        <v>559.4</v>
      </c>
      <c r="I71" s="41"/>
      <c r="J71" s="38">
        <f t="shared" si="4"/>
        <v>2174.2</v>
      </c>
      <c r="K71" s="114"/>
    </row>
    <row r="72" spans="1:11" s="19" customFormat="1" ht="37.5">
      <c r="A72" s="82" t="s">
        <v>79</v>
      </c>
      <c r="B72" s="37">
        <v>2766.4</v>
      </c>
      <c r="C72" s="47" t="s">
        <v>10</v>
      </c>
      <c r="D72" s="47" t="s">
        <v>10</v>
      </c>
      <c r="E72" s="47" t="s">
        <v>10</v>
      </c>
      <c r="F72" s="37">
        <v>857.1</v>
      </c>
      <c r="G72" s="37">
        <v>1229.1</v>
      </c>
      <c r="H72" s="37">
        <v>372</v>
      </c>
      <c r="I72" s="41"/>
      <c r="J72" s="38">
        <f t="shared" si="4"/>
        <v>1229.1</v>
      </c>
      <c r="K72" s="114"/>
    </row>
    <row r="73" spans="1:11" s="19" customFormat="1" ht="18.75">
      <c r="A73" s="82" t="s">
        <v>83</v>
      </c>
      <c r="B73" s="37"/>
      <c r="C73" s="47" t="s">
        <v>10</v>
      </c>
      <c r="D73" s="47" t="s">
        <v>10</v>
      </c>
      <c r="E73" s="47" t="s">
        <v>10</v>
      </c>
      <c r="F73" s="37"/>
      <c r="G73" s="37"/>
      <c r="H73" s="37"/>
      <c r="I73" s="41"/>
      <c r="J73" s="38">
        <f t="shared" si="4"/>
        <v>0</v>
      </c>
      <c r="K73" s="114"/>
    </row>
    <row r="74" spans="1:11" s="80" customFormat="1" ht="37.5">
      <c r="A74" s="109" t="s">
        <v>80</v>
      </c>
      <c r="B74" s="79">
        <f>B67-B68-B69-B70-B71-B72-B73</f>
        <v>20202.799999999992</v>
      </c>
      <c r="C74" s="78" t="s">
        <v>10</v>
      </c>
      <c r="D74" s="78" t="s">
        <v>10</v>
      </c>
      <c r="E74" s="78" t="s">
        <v>10</v>
      </c>
      <c r="F74" s="79">
        <f>F67-F68-F69-F70-F71-F72-F73</f>
        <v>13454.230000000005</v>
      </c>
      <c r="G74" s="79">
        <f>G67-G68-G69-G70-G71-G72-G73</f>
        <v>19153.489999999994</v>
      </c>
      <c r="H74" s="79">
        <f>H67-H68-H69-H70-H71-H72-H73</f>
        <v>7399.300000000001</v>
      </c>
      <c r="I74" s="79">
        <f>I67-I68-I69-I70-I71-I72-I73</f>
        <v>7399.3</v>
      </c>
      <c r="J74" s="79">
        <f>J67-J68-J69-J70-J71-J72-J73</f>
        <v>20853.53000000001</v>
      </c>
      <c r="K74" s="124"/>
    </row>
    <row r="75" spans="1:11" s="19" customFormat="1" ht="63">
      <c r="A75" s="26" t="s">
        <v>129</v>
      </c>
      <c r="B75" s="37"/>
      <c r="C75" s="47" t="s">
        <v>10</v>
      </c>
      <c r="D75" s="47" t="s">
        <v>10</v>
      </c>
      <c r="E75" s="47" t="s">
        <v>10</v>
      </c>
      <c r="F75" s="42"/>
      <c r="G75" s="42"/>
      <c r="H75" s="42">
        <v>2548</v>
      </c>
      <c r="I75" s="43">
        <v>2548</v>
      </c>
      <c r="J75" s="38">
        <f aca="true" t="shared" si="5" ref="J75:J95">F75+H75</f>
        <v>2548</v>
      </c>
      <c r="K75" s="114" t="s">
        <v>130</v>
      </c>
    </row>
    <row r="76" spans="1:11" s="19" customFormat="1" ht="47.25">
      <c r="A76" s="26" t="s">
        <v>131</v>
      </c>
      <c r="B76" s="37"/>
      <c r="C76" s="47" t="s">
        <v>10</v>
      </c>
      <c r="D76" s="47" t="s">
        <v>10</v>
      </c>
      <c r="E76" s="47" t="s">
        <v>10</v>
      </c>
      <c r="F76" s="42"/>
      <c r="G76" s="42"/>
      <c r="H76" s="42">
        <v>200</v>
      </c>
      <c r="I76" s="43">
        <v>200</v>
      </c>
      <c r="J76" s="38">
        <f t="shared" si="5"/>
        <v>200</v>
      </c>
      <c r="K76" s="114" t="s">
        <v>132</v>
      </c>
    </row>
    <row r="77" spans="1:11" s="19" customFormat="1" ht="63">
      <c r="A77" s="26" t="s">
        <v>135</v>
      </c>
      <c r="B77" s="37"/>
      <c r="C77" s="47" t="s">
        <v>10</v>
      </c>
      <c r="D77" s="47" t="s">
        <v>10</v>
      </c>
      <c r="E77" s="47" t="s">
        <v>10</v>
      </c>
      <c r="F77" s="42"/>
      <c r="G77" s="42"/>
      <c r="H77" s="42">
        <v>1687</v>
      </c>
      <c r="I77" s="43">
        <v>1687</v>
      </c>
      <c r="J77" s="38">
        <f t="shared" si="5"/>
        <v>1687</v>
      </c>
      <c r="K77" s="114" t="s">
        <v>133</v>
      </c>
    </row>
    <row r="78" spans="1:11" s="19" customFormat="1" ht="38.25">
      <c r="A78" s="26" t="s">
        <v>139</v>
      </c>
      <c r="B78" s="37"/>
      <c r="C78" s="47" t="s">
        <v>10</v>
      </c>
      <c r="D78" s="47" t="s">
        <v>10</v>
      </c>
      <c r="E78" s="47" t="s">
        <v>10</v>
      </c>
      <c r="F78" s="42"/>
      <c r="G78" s="42"/>
      <c r="H78" s="42">
        <v>50.5</v>
      </c>
      <c r="I78" s="43">
        <v>50.5</v>
      </c>
      <c r="J78" s="38">
        <f t="shared" si="5"/>
        <v>50.5</v>
      </c>
      <c r="K78" s="114" t="s">
        <v>140</v>
      </c>
    </row>
    <row r="79" spans="1:11" s="19" customFormat="1" ht="63">
      <c r="A79" s="26" t="s">
        <v>145</v>
      </c>
      <c r="B79" s="37"/>
      <c r="C79" s="47" t="s">
        <v>10</v>
      </c>
      <c r="D79" s="47" t="s">
        <v>10</v>
      </c>
      <c r="E79" s="47" t="s">
        <v>10</v>
      </c>
      <c r="F79" s="42"/>
      <c r="G79" s="42"/>
      <c r="H79" s="42">
        <v>542</v>
      </c>
      <c r="I79" s="43">
        <v>542</v>
      </c>
      <c r="J79" s="38">
        <f t="shared" si="5"/>
        <v>542</v>
      </c>
      <c r="K79" s="114" t="s">
        <v>136</v>
      </c>
    </row>
    <row r="80" spans="1:11" s="19" customFormat="1" ht="63">
      <c r="A80" s="26" t="s">
        <v>146</v>
      </c>
      <c r="B80" s="37"/>
      <c r="C80" s="47" t="s">
        <v>10</v>
      </c>
      <c r="D80" s="47" t="s">
        <v>10</v>
      </c>
      <c r="E80" s="47" t="s">
        <v>10</v>
      </c>
      <c r="F80" s="42"/>
      <c r="G80" s="42"/>
      <c r="H80" s="42">
        <v>764</v>
      </c>
      <c r="I80" s="43">
        <v>764</v>
      </c>
      <c r="J80" s="38">
        <f t="shared" si="5"/>
        <v>764</v>
      </c>
      <c r="K80" s="114" t="s">
        <v>137</v>
      </c>
    </row>
    <row r="81" spans="1:11" s="19" customFormat="1" ht="63">
      <c r="A81" s="26" t="s">
        <v>141</v>
      </c>
      <c r="B81" s="37"/>
      <c r="C81" s="47" t="s">
        <v>10</v>
      </c>
      <c r="D81" s="47" t="s">
        <v>10</v>
      </c>
      <c r="E81" s="47" t="s">
        <v>10</v>
      </c>
      <c r="F81" s="42"/>
      <c r="G81" s="42"/>
      <c r="H81" s="42">
        <v>1607.8</v>
      </c>
      <c r="I81" s="43">
        <v>1607.8</v>
      </c>
      <c r="J81" s="38">
        <f t="shared" si="5"/>
        <v>1607.8</v>
      </c>
      <c r="K81" s="114" t="s">
        <v>142</v>
      </c>
    </row>
    <row r="82" spans="1:11" s="19" customFormat="1" ht="18.75">
      <c r="A82" s="26"/>
      <c r="B82" s="37"/>
      <c r="C82" s="47" t="s">
        <v>10</v>
      </c>
      <c r="D82" s="47" t="s">
        <v>10</v>
      </c>
      <c r="E82" s="47" t="s">
        <v>10</v>
      </c>
      <c r="F82" s="42"/>
      <c r="G82" s="42"/>
      <c r="H82" s="42"/>
      <c r="I82" s="43"/>
      <c r="J82" s="38">
        <f t="shared" si="5"/>
        <v>0</v>
      </c>
      <c r="K82" s="114"/>
    </row>
    <row r="83" spans="1:11" s="19" customFormat="1" ht="18.75">
      <c r="A83" s="26"/>
      <c r="B83" s="37"/>
      <c r="C83" s="47" t="s">
        <v>10</v>
      </c>
      <c r="D83" s="47" t="s">
        <v>10</v>
      </c>
      <c r="E83" s="47" t="s">
        <v>10</v>
      </c>
      <c r="F83" s="42"/>
      <c r="G83" s="42"/>
      <c r="H83" s="42"/>
      <c r="I83" s="43"/>
      <c r="J83" s="38">
        <f t="shared" si="5"/>
        <v>0</v>
      </c>
      <c r="K83" s="114"/>
    </row>
    <row r="84" spans="1:11" s="19" customFormat="1" ht="18.75">
      <c r="A84" s="26"/>
      <c r="B84" s="37"/>
      <c r="C84" s="47" t="s">
        <v>10</v>
      </c>
      <c r="D84" s="47" t="s">
        <v>10</v>
      </c>
      <c r="E84" s="47" t="s">
        <v>10</v>
      </c>
      <c r="F84" s="42"/>
      <c r="G84" s="42"/>
      <c r="H84" s="42"/>
      <c r="I84" s="43"/>
      <c r="J84" s="38">
        <f t="shared" si="5"/>
        <v>0</v>
      </c>
      <c r="K84" s="114"/>
    </row>
    <row r="85" spans="1:11" s="19" customFormat="1" ht="18.75">
      <c r="A85" s="26"/>
      <c r="B85" s="37"/>
      <c r="C85" s="47" t="s">
        <v>10</v>
      </c>
      <c r="D85" s="47" t="s">
        <v>10</v>
      </c>
      <c r="E85" s="47" t="s">
        <v>10</v>
      </c>
      <c r="F85" s="42"/>
      <c r="G85" s="42"/>
      <c r="H85" s="42"/>
      <c r="I85" s="43"/>
      <c r="J85" s="38">
        <f t="shared" si="5"/>
        <v>0</v>
      </c>
      <c r="K85" s="114"/>
    </row>
    <row r="86" spans="1:11" s="19" customFormat="1" ht="18.75">
      <c r="A86" s="26"/>
      <c r="B86" s="37"/>
      <c r="C86" s="47" t="s">
        <v>10</v>
      </c>
      <c r="D86" s="47" t="s">
        <v>10</v>
      </c>
      <c r="E86" s="47" t="s">
        <v>10</v>
      </c>
      <c r="F86" s="42"/>
      <c r="G86" s="42"/>
      <c r="H86" s="42"/>
      <c r="I86" s="43"/>
      <c r="J86" s="38">
        <f t="shared" si="5"/>
        <v>0</v>
      </c>
      <c r="K86" s="114"/>
    </row>
    <row r="87" spans="1:11" s="19" customFormat="1" ht="18.75">
      <c r="A87" s="26"/>
      <c r="B87" s="37"/>
      <c r="C87" s="47" t="s">
        <v>10</v>
      </c>
      <c r="D87" s="47" t="s">
        <v>10</v>
      </c>
      <c r="E87" s="47" t="s">
        <v>10</v>
      </c>
      <c r="F87" s="42"/>
      <c r="G87" s="42"/>
      <c r="H87" s="42"/>
      <c r="I87" s="43"/>
      <c r="J87" s="38">
        <f t="shared" si="5"/>
        <v>0</v>
      </c>
      <c r="K87" s="114"/>
    </row>
    <row r="88" spans="1:11" s="19" customFormat="1" ht="18.75">
      <c r="A88" s="26"/>
      <c r="B88" s="37"/>
      <c r="C88" s="47" t="s">
        <v>10</v>
      </c>
      <c r="D88" s="47" t="s">
        <v>10</v>
      </c>
      <c r="E88" s="47" t="s">
        <v>10</v>
      </c>
      <c r="F88" s="42"/>
      <c r="G88" s="42"/>
      <c r="H88" s="42"/>
      <c r="I88" s="43"/>
      <c r="J88" s="38">
        <f t="shared" si="5"/>
        <v>0</v>
      </c>
      <c r="K88" s="114"/>
    </row>
    <row r="89" spans="1:11" s="19" customFormat="1" ht="37.5">
      <c r="A89" s="22" t="s">
        <v>65</v>
      </c>
      <c r="B89" s="42">
        <v>20216.3</v>
      </c>
      <c r="C89" s="47" t="s">
        <v>10</v>
      </c>
      <c r="D89" s="47" t="s">
        <v>10</v>
      </c>
      <c r="E89" s="47" t="s">
        <v>10</v>
      </c>
      <c r="F89" s="42">
        <v>11247.8</v>
      </c>
      <c r="G89" s="42">
        <v>20030.62</v>
      </c>
      <c r="H89" s="42">
        <v>8782.8</v>
      </c>
      <c r="I89" s="43">
        <v>8782.8</v>
      </c>
      <c r="J89" s="38">
        <f t="shared" si="5"/>
        <v>20030.6</v>
      </c>
      <c r="K89" s="114"/>
    </row>
    <row r="90" spans="1:11" s="19" customFormat="1" ht="18.75">
      <c r="A90" s="83" t="s">
        <v>85</v>
      </c>
      <c r="B90" s="42">
        <v>510.1</v>
      </c>
      <c r="C90" s="47" t="s">
        <v>10</v>
      </c>
      <c r="D90" s="47" t="s">
        <v>10</v>
      </c>
      <c r="E90" s="47" t="s">
        <v>10</v>
      </c>
      <c r="F90" s="42">
        <v>1546.9</v>
      </c>
      <c r="G90" s="42">
        <v>1546.9</v>
      </c>
      <c r="H90" s="42"/>
      <c r="I90" s="43"/>
      <c r="J90" s="38">
        <f t="shared" si="5"/>
        <v>1546.9</v>
      </c>
      <c r="K90" s="114"/>
    </row>
    <row r="91" spans="1:11" s="19" customFormat="1" ht="18.75">
      <c r="A91" s="83" t="s">
        <v>35</v>
      </c>
      <c r="B91" s="37"/>
      <c r="C91" s="47" t="s">
        <v>10</v>
      </c>
      <c r="D91" s="47" t="s">
        <v>10</v>
      </c>
      <c r="E91" s="47" t="s">
        <v>10</v>
      </c>
      <c r="F91" s="37"/>
      <c r="G91" s="37"/>
      <c r="H91" s="37"/>
      <c r="I91" s="41"/>
      <c r="J91" s="38">
        <f t="shared" si="5"/>
        <v>0</v>
      </c>
      <c r="K91" s="114"/>
    </row>
    <row r="92" spans="1:11" s="19" customFormat="1" ht="37.5">
      <c r="A92" s="83" t="s">
        <v>66</v>
      </c>
      <c r="B92" s="37">
        <v>3745.8</v>
      </c>
      <c r="C92" s="47" t="s">
        <v>10</v>
      </c>
      <c r="D92" s="47" t="s">
        <v>10</v>
      </c>
      <c r="E92" s="47" t="s">
        <v>10</v>
      </c>
      <c r="F92" s="37">
        <v>2530</v>
      </c>
      <c r="G92" s="37">
        <v>5150</v>
      </c>
      <c r="H92" s="37">
        <v>2620</v>
      </c>
      <c r="I92" s="41">
        <v>2620</v>
      </c>
      <c r="J92" s="38">
        <f t="shared" si="5"/>
        <v>5150</v>
      </c>
      <c r="K92" s="114"/>
    </row>
    <row r="93" spans="1:11" s="19" customFormat="1" ht="37.5">
      <c r="A93" s="83" t="s">
        <v>67</v>
      </c>
      <c r="B93" s="37">
        <v>1096.1</v>
      </c>
      <c r="C93" s="47" t="s">
        <v>10</v>
      </c>
      <c r="D93" s="47" t="s">
        <v>10</v>
      </c>
      <c r="E93" s="47" t="s">
        <v>10</v>
      </c>
      <c r="F93" s="37">
        <v>696.8</v>
      </c>
      <c r="G93" s="37">
        <v>1356</v>
      </c>
      <c r="H93" s="37">
        <v>1755.6</v>
      </c>
      <c r="I93" s="41">
        <v>1755.6</v>
      </c>
      <c r="J93" s="38">
        <f t="shared" si="5"/>
        <v>2452.3999999999996</v>
      </c>
      <c r="K93" s="114"/>
    </row>
    <row r="94" spans="1:11" s="19" customFormat="1" ht="18.75">
      <c r="A94" s="85" t="s">
        <v>68</v>
      </c>
      <c r="B94" s="70">
        <v>5378.4</v>
      </c>
      <c r="C94" s="47"/>
      <c r="D94" s="47"/>
      <c r="E94" s="47"/>
      <c r="F94" s="70">
        <v>2058.4</v>
      </c>
      <c r="G94" s="70">
        <v>2228.4</v>
      </c>
      <c r="H94" s="70">
        <v>170</v>
      </c>
      <c r="I94" s="71"/>
      <c r="J94" s="38">
        <f t="shared" si="5"/>
        <v>2228.4</v>
      </c>
      <c r="K94" s="115"/>
    </row>
    <row r="95" spans="1:11" s="19" customFormat="1" ht="169.5" thickBot="1">
      <c r="A95" s="84" t="s">
        <v>100</v>
      </c>
      <c r="B95" s="50">
        <v>9995.8</v>
      </c>
      <c r="C95" s="86" t="s">
        <v>10</v>
      </c>
      <c r="D95" s="86" t="s">
        <v>10</v>
      </c>
      <c r="E95" s="86" t="s">
        <v>10</v>
      </c>
      <c r="F95" s="70">
        <v>4415.7</v>
      </c>
      <c r="G95" s="70">
        <v>4415.7</v>
      </c>
      <c r="H95" s="50">
        <v>4237.2</v>
      </c>
      <c r="I95" s="51">
        <v>4237.2</v>
      </c>
      <c r="J95" s="52">
        <f t="shared" si="5"/>
        <v>8652.9</v>
      </c>
      <c r="K95" s="37" t="s">
        <v>147</v>
      </c>
    </row>
    <row r="96" spans="1:11" s="21" customFormat="1" ht="19.5" thickTop="1">
      <c r="A96" s="73" t="s">
        <v>11</v>
      </c>
      <c r="B96" s="53">
        <f>B8-B45</f>
        <v>4447.700000000012</v>
      </c>
      <c r="C96" s="87" t="s">
        <v>10</v>
      </c>
      <c r="D96" s="87" t="s">
        <v>10</v>
      </c>
      <c r="E96" s="87" t="s">
        <v>10</v>
      </c>
      <c r="F96" s="53">
        <f>F8-F45</f>
        <v>-503.8999999999942</v>
      </c>
      <c r="G96" s="54"/>
      <c r="H96" s="53">
        <f>H8-H45</f>
        <v>-3284.6100000000006</v>
      </c>
      <c r="I96" s="55"/>
      <c r="J96" s="56">
        <f>J8-J45</f>
        <v>-3788.5100000000384</v>
      </c>
      <c r="K96" s="118"/>
    </row>
    <row r="97" spans="1:11" s="29" customFormat="1" ht="63.75" thickBot="1">
      <c r="A97" s="111" t="s">
        <v>49</v>
      </c>
      <c r="B97" s="88" t="str">
        <f>IF(B96&lt;0,(-B96/B9)," ")</f>
        <v> </v>
      </c>
      <c r="C97" s="86" t="s">
        <v>10</v>
      </c>
      <c r="D97" s="86" t="s">
        <v>10</v>
      </c>
      <c r="E97" s="86" t="s">
        <v>10</v>
      </c>
      <c r="F97" s="88">
        <f>IF(F96&lt;0,(-F96/F9)," ")</f>
        <v>0.008434026131923537</v>
      </c>
      <c r="G97" s="88" t="str">
        <f>IF(G96&lt;0,(-G96/G9)," ")</f>
        <v> </v>
      </c>
      <c r="H97" s="89" t="e">
        <f>IF(H96&lt;0,(-H96/H9)," ")</f>
        <v>#DIV/0!</v>
      </c>
      <c r="I97" s="88"/>
      <c r="J97" s="88">
        <f>IF(J96&lt;0,(-J96/J9)," ")</f>
        <v>0.06341018523725805</v>
      </c>
      <c r="K97" s="117"/>
    </row>
    <row r="98" spans="1:11" s="24" customFormat="1" ht="19.5" thickTop="1">
      <c r="A98" s="73" t="s">
        <v>48</v>
      </c>
      <c r="B98" s="53">
        <f>B99+B102+B105+B106+B107</f>
        <v>0</v>
      </c>
      <c r="C98" s="87" t="s">
        <v>10</v>
      </c>
      <c r="D98" s="87" t="s">
        <v>10</v>
      </c>
      <c r="E98" s="87" t="s">
        <v>10</v>
      </c>
      <c r="F98" s="53">
        <f>F99+F102+F105+F106+F107</f>
        <v>503.89999999999964</v>
      </c>
      <c r="G98" s="53">
        <f>G99+G102+G105+G106+G107</f>
        <v>0</v>
      </c>
      <c r="H98" s="53">
        <f>H99+H102+H105+H106+H107</f>
        <v>3284.61</v>
      </c>
      <c r="I98" s="53">
        <f>I99+I102+I105+I106+I107</f>
        <v>0</v>
      </c>
      <c r="J98" s="56">
        <f>J99+J102+J105+J106+J107</f>
        <v>3788.5099999999993</v>
      </c>
      <c r="K98" s="118"/>
    </row>
    <row r="99" spans="1:11" s="19" customFormat="1" ht="18.75">
      <c r="A99" s="22" t="s">
        <v>12</v>
      </c>
      <c r="B99" s="46">
        <f>B100+B101</f>
        <v>0</v>
      </c>
      <c r="C99" s="47" t="s">
        <v>10</v>
      </c>
      <c r="D99" s="47" t="s">
        <v>10</v>
      </c>
      <c r="E99" s="47" t="s">
        <v>10</v>
      </c>
      <c r="F99" s="46">
        <f>F100+F101</f>
        <v>0</v>
      </c>
      <c r="G99" s="46">
        <f>G100+G101</f>
        <v>0</v>
      </c>
      <c r="H99" s="46">
        <f>H100+H101</f>
        <v>0</v>
      </c>
      <c r="I99" s="46">
        <f>I100+I101</f>
        <v>0</v>
      </c>
      <c r="J99" s="57">
        <f>J100+J101</f>
        <v>0</v>
      </c>
      <c r="K99" s="119"/>
    </row>
    <row r="100" spans="1:11" s="19" customFormat="1" ht="18.75">
      <c r="A100" s="22" t="s">
        <v>13</v>
      </c>
      <c r="B100" s="37"/>
      <c r="C100" s="47" t="s">
        <v>10</v>
      </c>
      <c r="D100" s="47" t="s">
        <v>10</v>
      </c>
      <c r="E100" s="47" t="s">
        <v>10</v>
      </c>
      <c r="F100" s="37"/>
      <c r="G100" s="37"/>
      <c r="H100" s="37"/>
      <c r="I100" s="58"/>
      <c r="J100" s="38">
        <f>F100+H100</f>
        <v>0</v>
      </c>
      <c r="K100" s="119"/>
    </row>
    <row r="101" spans="1:11" s="19" customFormat="1" ht="18.75">
      <c r="A101" s="22" t="s">
        <v>14</v>
      </c>
      <c r="B101" s="37"/>
      <c r="C101" s="47" t="s">
        <v>10</v>
      </c>
      <c r="D101" s="47" t="s">
        <v>10</v>
      </c>
      <c r="E101" s="47" t="s">
        <v>10</v>
      </c>
      <c r="F101" s="37"/>
      <c r="G101" s="37"/>
      <c r="H101" s="37"/>
      <c r="I101" s="58"/>
      <c r="J101" s="38">
        <f>F101+H101</f>
        <v>0</v>
      </c>
      <c r="K101" s="119"/>
    </row>
    <row r="102" spans="1:11" s="19" customFormat="1" ht="18.75">
      <c r="A102" s="22" t="s">
        <v>53</v>
      </c>
      <c r="B102" s="46">
        <f>B103+B104</f>
        <v>0</v>
      </c>
      <c r="C102" s="47" t="s">
        <v>10</v>
      </c>
      <c r="D102" s="47" t="s">
        <v>10</v>
      </c>
      <c r="E102" s="47" t="s">
        <v>10</v>
      </c>
      <c r="F102" s="46">
        <f>F103+F104</f>
        <v>0</v>
      </c>
      <c r="G102" s="46">
        <f>G103+G104</f>
        <v>0</v>
      </c>
      <c r="H102" s="46">
        <f>H103+H104</f>
        <v>0</v>
      </c>
      <c r="I102" s="46">
        <f>I103+I104</f>
        <v>0</v>
      </c>
      <c r="J102" s="57">
        <f>J103+J104</f>
        <v>0</v>
      </c>
      <c r="K102" s="119"/>
    </row>
    <row r="103" spans="1:11" s="19" customFormat="1" ht="18.75">
      <c r="A103" s="22" t="s">
        <v>13</v>
      </c>
      <c r="B103" s="37"/>
      <c r="C103" s="47" t="s">
        <v>10</v>
      </c>
      <c r="D103" s="47" t="s">
        <v>10</v>
      </c>
      <c r="E103" s="47" t="s">
        <v>10</v>
      </c>
      <c r="F103" s="37"/>
      <c r="G103" s="37"/>
      <c r="H103" s="37"/>
      <c r="I103" s="58"/>
      <c r="J103" s="38">
        <f aca="true" t="shared" si="6" ref="J103:J110">F103+H103</f>
        <v>0</v>
      </c>
      <c r="K103" s="119"/>
    </row>
    <row r="104" spans="1:11" s="19" customFormat="1" ht="18.75">
      <c r="A104" s="22" t="s">
        <v>14</v>
      </c>
      <c r="B104" s="37"/>
      <c r="C104" s="47" t="s">
        <v>10</v>
      </c>
      <c r="D104" s="47" t="s">
        <v>10</v>
      </c>
      <c r="E104" s="47" t="s">
        <v>10</v>
      </c>
      <c r="F104" s="37"/>
      <c r="G104" s="37"/>
      <c r="H104" s="37"/>
      <c r="I104" s="58"/>
      <c r="J104" s="38">
        <f t="shared" si="6"/>
        <v>0</v>
      </c>
      <c r="K104" s="119"/>
    </row>
    <row r="105" spans="1:11" s="30" customFormat="1" ht="40.5" customHeight="1">
      <c r="A105" s="22" t="s">
        <v>54</v>
      </c>
      <c r="B105" s="37"/>
      <c r="C105" s="47" t="s">
        <v>10</v>
      </c>
      <c r="D105" s="47" t="s">
        <v>10</v>
      </c>
      <c r="E105" s="47" t="s">
        <v>10</v>
      </c>
      <c r="F105" s="37"/>
      <c r="G105" s="37"/>
      <c r="H105" s="37"/>
      <c r="I105" s="58"/>
      <c r="J105" s="38">
        <f t="shared" si="6"/>
        <v>0</v>
      </c>
      <c r="K105" s="119"/>
    </row>
    <row r="106" spans="1:11" s="30" customFormat="1" ht="18.75">
      <c r="A106" s="22" t="s">
        <v>55</v>
      </c>
      <c r="B106" s="39"/>
      <c r="C106" s="47" t="s">
        <v>10</v>
      </c>
      <c r="D106" s="47" t="s">
        <v>10</v>
      </c>
      <c r="E106" s="47" t="s">
        <v>10</v>
      </c>
      <c r="F106" s="39">
        <v>-3800</v>
      </c>
      <c r="G106" s="39"/>
      <c r="H106" s="39">
        <v>2700</v>
      </c>
      <c r="I106" s="59"/>
      <c r="J106" s="38">
        <f t="shared" si="6"/>
        <v>-1100</v>
      </c>
      <c r="K106" s="119"/>
    </row>
    <row r="107" spans="1:11" s="30" customFormat="1" ht="19.5" thickBot="1">
      <c r="A107" s="28" t="s">
        <v>56</v>
      </c>
      <c r="B107" s="60"/>
      <c r="C107" s="65" t="s">
        <v>10</v>
      </c>
      <c r="D107" s="65" t="s">
        <v>10</v>
      </c>
      <c r="E107" s="65" t="s">
        <v>10</v>
      </c>
      <c r="F107" s="60">
        <v>4303.9</v>
      </c>
      <c r="G107" s="60"/>
      <c r="H107" s="60">
        <v>584.61</v>
      </c>
      <c r="I107" s="61"/>
      <c r="J107" s="52">
        <f t="shared" si="6"/>
        <v>4888.509999999999</v>
      </c>
      <c r="K107" s="125"/>
    </row>
    <row r="108" spans="1:11" s="30" customFormat="1" ht="57" customHeight="1" thickTop="1">
      <c r="A108" s="94" t="s">
        <v>84</v>
      </c>
      <c r="B108" s="62">
        <v>9479.56</v>
      </c>
      <c r="C108" s="87" t="s">
        <v>10</v>
      </c>
      <c r="D108" s="87" t="s">
        <v>10</v>
      </c>
      <c r="E108" s="87" t="s">
        <v>10</v>
      </c>
      <c r="F108" s="155" t="s">
        <v>120</v>
      </c>
      <c r="G108" s="156"/>
      <c r="H108" s="156"/>
      <c r="I108" s="157"/>
      <c r="J108" s="64">
        <f>B108-J107</f>
        <v>4591.05</v>
      </c>
      <c r="K108" s="116"/>
    </row>
    <row r="109" spans="1:11" s="30" customFormat="1" ht="19.5" thickBot="1">
      <c r="A109" s="84" t="s">
        <v>104</v>
      </c>
      <c r="B109" s="60"/>
      <c r="C109" s="65" t="s">
        <v>10</v>
      </c>
      <c r="D109" s="65" t="s">
        <v>10</v>
      </c>
      <c r="E109" s="65" t="s">
        <v>10</v>
      </c>
      <c r="F109" s="65" t="s">
        <v>10</v>
      </c>
      <c r="G109" s="65" t="s">
        <v>10</v>
      </c>
      <c r="H109" s="65" t="s">
        <v>10</v>
      </c>
      <c r="I109" s="65" t="s">
        <v>10</v>
      </c>
      <c r="J109" s="65" t="s">
        <v>10</v>
      </c>
      <c r="K109" s="125"/>
    </row>
    <row r="110" spans="1:11" s="30" customFormat="1" ht="38.25" thickTop="1">
      <c r="A110" s="94" t="s">
        <v>63</v>
      </c>
      <c r="B110" s="62">
        <v>21783.3</v>
      </c>
      <c r="C110" s="87" t="s">
        <v>10</v>
      </c>
      <c r="D110" s="87" t="s">
        <v>10</v>
      </c>
      <c r="E110" s="87" t="s">
        <v>10</v>
      </c>
      <c r="F110" s="62">
        <v>20027.15</v>
      </c>
      <c r="G110" s="62">
        <v>23844.1</v>
      </c>
      <c r="H110" s="62">
        <v>3816.9</v>
      </c>
      <c r="I110" s="63">
        <v>3816.9</v>
      </c>
      <c r="J110" s="64">
        <f t="shared" si="6"/>
        <v>23844.050000000003</v>
      </c>
      <c r="K110" s="116"/>
    </row>
    <row r="111" spans="1:11" s="145" customFormat="1" ht="78.75">
      <c r="A111" s="140" t="s">
        <v>57</v>
      </c>
      <c r="B111" s="141">
        <f>B110/(B9-B11+B35+B38)</f>
        <v>0.350383892117412</v>
      </c>
      <c r="C111" s="142" t="s">
        <v>10</v>
      </c>
      <c r="D111" s="142" t="s">
        <v>10</v>
      </c>
      <c r="E111" s="142" t="s">
        <v>10</v>
      </c>
      <c r="F111" s="141">
        <f>F110/(F9-F11+F35+F38)</f>
        <v>0.3188362397251027</v>
      </c>
      <c r="G111" s="141">
        <f>G110/(G9-G11+G35+G38)</f>
        <v>0.3796027274478494</v>
      </c>
      <c r="H111" s="141" t="e">
        <f>H110/(H9-H11+H35+H38)</f>
        <v>#DIV/0!</v>
      </c>
      <c r="I111" s="143" t="s">
        <v>10</v>
      </c>
      <c r="J111" s="141">
        <f>J110/(J9-J11+J35+J38)</f>
        <v>0.379602052304863</v>
      </c>
      <c r="K111" s="144"/>
    </row>
    <row r="112" spans="1:11" s="31" customFormat="1" ht="34.5" customHeight="1" thickBot="1">
      <c r="A112" s="110" t="s">
        <v>30</v>
      </c>
      <c r="B112" s="92">
        <v>0.4269</v>
      </c>
      <c r="C112" s="90" t="s">
        <v>10</v>
      </c>
      <c r="D112" s="90" t="s">
        <v>10</v>
      </c>
      <c r="E112" s="90" t="s">
        <v>10</v>
      </c>
      <c r="F112" s="92">
        <v>0.4048</v>
      </c>
      <c r="G112" s="65" t="s">
        <v>10</v>
      </c>
      <c r="H112" s="65" t="s">
        <v>10</v>
      </c>
      <c r="I112" s="66" t="s">
        <v>10</v>
      </c>
      <c r="J112" s="91">
        <f>F112</f>
        <v>0.4048</v>
      </c>
      <c r="K112" s="125"/>
    </row>
    <row r="113" spans="1:11" s="30" customFormat="1" ht="42.75" customHeight="1" thickTop="1">
      <c r="A113" s="94" t="s">
        <v>69</v>
      </c>
      <c r="B113" s="87" t="s">
        <v>10</v>
      </c>
      <c r="C113" s="87" t="s">
        <v>10</v>
      </c>
      <c r="D113" s="87" t="s">
        <v>10</v>
      </c>
      <c r="E113" s="87" t="s">
        <v>10</v>
      </c>
      <c r="F113" s="62">
        <v>12000</v>
      </c>
      <c r="G113" s="95" t="s">
        <v>10</v>
      </c>
      <c r="H113" s="62">
        <v>2700</v>
      </c>
      <c r="I113" s="96" t="s">
        <v>10</v>
      </c>
      <c r="J113" s="97">
        <f>F113+H113</f>
        <v>14700</v>
      </c>
      <c r="K113" s="138"/>
    </row>
    <row r="114" spans="1:11" s="30" customFormat="1" ht="42.75" customHeight="1">
      <c r="A114" s="9" t="s">
        <v>70</v>
      </c>
      <c r="B114" s="68" t="s">
        <v>10</v>
      </c>
      <c r="C114" s="68" t="s">
        <v>10</v>
      </c>
      <c r="D114" s="68" t="s">
        <v>10</v>
      </c>
      <c r="E114" s="68" t="s">
        <v>10</v>
      </c>
      <c r="F114" s="67"/>
      <c r="G114" s="68" t="s">
        <v>10</v>
      </c>
      <c r="H114" s="67"/>
      <c r="I114" s="69" t="s">
        <v>10</v>
      </c>
      <c r="J114" s="93">
        <f>F114+H114</f>
        <v>0</v>
      </c>
      <c r="K114" s="139"/>
    </row>
    <row r="115" spans="1:11" s="6" customFormat="1" ht="22.5" customHeight="1">
      <c r="A115" s="148" t="s">
        <v>89</v>
      </c>
      <c r="B115" s="148"/>
      <c r="C115" s="148"/>
      <c r="D115" s="148"/>
      <c r="E115" s="148"/>
      <c r="F115" s="149"/>
      <c r="G115" s="149"/>
      <c r="H115" s="149"/>
      <c r="I115" s="149"/>
      <c r="J115" s="149"/>
      <c r="K115" s="149"/>
    </row>
    <row r="116" spans="1:11" s="6" customFormat="1" ht="18" customHeight="1">
      <c r="A116" s="147" t="s">
        <v>90</v>
      </c>
      <c r="B116" s="147"/>
      <c r="C116" s="147"/>
      <c r="D116" s="147"/>
      <c r="E116" s="147"/>
      <c r="F116" s="150"/>
      <c r="G116" s="150"/>
      <c r="H116" s="150"/>
      <c r="I116" s="150"/>
      <c r="J116" s="150"/>
      <c r="K116" s="150"/>
    </row>
    <row r="117" spans="1:11" ht="21.75" customHeight="1">
      <c r="A117" s="147" t="s">
        <v>87</v>
      </c>
      <c r="B117" s="147"/>
      <c r="C117" s="147"/>
      <c r="D117" s="147"/>
      <c r="E117" s="147"/>
      <c r="F117" s="150"/>
      <c r="G117" s="150"/>
      <c r="H117" s="150"/>
      <c r="I117" s="150"/>
      <c r="J117" s="150"/>
      <c r="K117" s="150"/>
    </row>
    <row r="118" spans="1:11" ht="18.7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</row>
  </sheetData>
  <sheetProtection password="D67D" sheet="1" selectLockedCells="1"/>
  <mergeCells count="8">
    <mergeCell ref="A4:K4"/>
    <mergeCell ref="A118:K118"/>
    <mergeCell ref="A115:K115"/>
    <mergeCell ref="A117:K117"/>
    <mergeCell ref="A3:K3"/>
    <mergeCell ref="A2:K2"/>
    <mergeCell ref="A116:K116"/>
    <mergeCell ref="F108:I108"/>
  </mergeCells>
  <printOptions/>
  <pageMargins left="0.15748031496062992" right="0.07874015748031496" top="0.3937007874015748" bottom="0.15748031496062992" header="0" footer="0"/>
  <pageSetup fitToHeight="2" horizontalDpi="600" verticalDpi="600" orientation="portrait" paperSize="9" scale="40" r:id="rId2"/>
  <rowBreaks count="1" manualBreakCount="1">
    <brk id="5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showGridLines="0" view="pageBreakPreview" zoomScale="60" zoomScaleNormal="75" zoomScalePageLayoutView="0" workbookViewId="0" topLeftCell="A1">
      <pane xSplit="1" ySplit="7" topLeftCell="B8" activePane="bottomRight" state="frozen"/>
      <selection pane="topLeft" activeCell="H1" sqref="H1"/>
      <selection pane="topRight" activeCell="H1" sqref="H1"/>
      <selection pane="bottomLeft" activeCell="H1" sqref="H1"/>
      <selection pane="bottomRight" activeCell="B80" sqref="B80"/>
    </sheetView>
  </sheetViews>
  <sheetFormatPr defaultColWidth="9.00390625" defaultRowHeight="12.75"/>
  <cols>
    <col min="1" max="1" width="81.00390625" style="1" customWidth="1"/>
    <col min="2" max="2" width="15.125" style="4" customWidth="1"/>
    <col min="3" max="3" width="14.875" style="4" customWidth="1"/>
    <col min="4" max="4" width="17.125" style="4" customWidth="1"/>
    <col min="5" max="5" width="15.125" style="4" customWidth="1"/>
    <col min="6" max="6" width="14.875" style="4" customWidth="1"/>
    <col min="7" max="7" width="17.125" style="4" customWidth="1"/>
    <col min="8" max="8" width="64.625" style="4" customWidth="1"/>
    <col min="9" max="16384" width="9.125" style="1" customWidth="1"/>
  </cols>
  <sheetData>
    <row r="1" ht="24.75" customHeight="1">
      <c r="H1" s="7" t="s">
        <v>106</v>
      </c>
    </row>
    <row r="2" spans="1:8" s="5" customFormat="1" ht="24" customHeight="1">
      <c r="A2" s="153" t="s">
        <v>105</v>
      </c>
      <c r="B2" s="154"/>
      <c r="C2" s="154"/>
      <c r="D2" s="154"/>
      <c r="E2" s="154"/>
      <c r="F2" s="154"/>
      <c r="G2" s="154"/>
      <c r="H2" s="154"/>
    </row>
    <row r="3" spans="1:8" s="5" customFormat="1" ht="19.5" customHeight="1">
      <c r="A3" s="151"/>
      <c r="B3" s="152"/>
      <c r="C3" s="152"/>
      <c r="D3" s="152"/>
      <c r="E3" s="152"/>
      <c r="F3" s="152"/>
      <c r="G3" s="152"/>
      <c r="H3" s="152"/>
    </row>
    <row r="4" spans="1:8" s="5" customFormat="1" ht="18.75">
      <c r="A4" s="159" t="s">
        <v>31</v>
      </c>
      <c r="B4" s="159"/>
      <c r="C4" s="159"/>
      <c r="D4" s="159"/>
      <c r="E4" s="159"/>
      <c r="F4" s="159"/>
      <c r="G4" s="159"/>
      <c r="H4" s="159"/>
    </row>
    <row r="5" spans="1:8" s="5" customFormat="1" ht="18.75">
      <c r="A5" s="100"/>
      <c r="B5" s="101"/>
      <c r="C5" s="102"/>
      <c r="D5" s="102"/>
      <c r="E5" s="101"/>
      <c r="F5" s="102"/>
      <c r="G5" s="102"/>
      <c r="H5" s="103" t="s">
        <v>72</v>
      </c>
    </row>
    <row r="6" spans="1:8" s="17" customFormat="1" ht="135.75" customHeight="1">
      <c r="A6" s="8" t="s">
        <v>20</v>
      </c>
      <c r="B6" s="2" t="s">
        <v>107</v>
      </c>
      <c r="C6" s="2" t="s">
        <v>108</v>
      </c>
      <c r="D6" s="2" t="s">
        <v>109</v>
      </c>
      <c r="E6" s="2" t="s">
        <v>110</v>
      </c>
      <c r="F6" s="2" t="s">
        <v>111</v>
      </c>
      <c r="G6" s="2" t="s">
        <v>112</v>
      </c>
      <c r="H6" s="2" t="s">
        <v>71</v>
      </c>
    </row>
    <row r="7" spans="1:8" ht="18.75">
      <c r="A7" s="3">
        <v>1</v>
      </c>
      <c r="B7" s="3">
        <v>2</v>
      </c>
      <c r="C7" s="3">
        <v>3</v>
      </c>
      <c r="D7" s="3" t="s">
        <v>113</v>
      </c>
      <c r="E7" s="3">
        <v>5</v>
      </c>
      <c r="F7" s="3">
        <v>6</v>
      </c>
      <c r="G7" s="3" t="s">
        <v>114</v>
      </c>
      <c r="H7" s="3">
        <v>11</v>
      </c>
    </row>
    <row r="8" spans="1:8" s="19" customFormat="1" ht="18.75">
      <c r="A8" s="18" t="s">
        <v>9</v>
      </c>
      <c r="B8" s="32">
        <f aca="true" t="shared" si="0" ref="B8:G8">B9+B32</f>
        <v>0</v>
      </c>
      <c r="C8" s="32">
        <f t="shared" si="0"/>
        <v>0</v>
      </c>
      <c r="D8" s="34">
        <f t="shared" si="0"/>
        <v>0</v>
      </c>
      <c r="E8" s="32">
        <f t="shared" si="0"/>
        <v>0</v>
      </c>
      <c r="F8" s="32">
        <f t="shared" si="0"/>
        <v>0</v>
      </c>
      <c r="G8" s="34">
        <f t="shared" si="0"/>
        <v>0</v>
      </c>
      <c r="H8" s="112"/>
    </row>
    <row r="9" spans="1:8" s="21" customFormat="1" ht="18.75">
      <c r="A9" s="20" t="s">
        <v>25</v>
      </c>
      <c r="B9" s="37"/>
      <c r="C9" s="37"/>
      <c r="D9" s="36">
        <f aca="true" t="shared" si="1" ref="D9:D16">B9+C9</f>
        <v>0</v>
      </c>
      <c r="E9" s="37"/>
      <c r="F9" s="37"/>
      <c r="G9" s="36">
        <f aca="true" t="shared" si="2" ref="G9:G17">E9+F9</f>
        <v>0</v>
      </c>
      <c r="H9" s="113"/>
    </row>
    <row r="10" spans="1:8" s="23" customFormat="1" ht="18.75">
      <c r="A10" s="22" t="s">
        <v>93</v>
      </c>
      <c r="B10" s="37"/>
      <c r="C10" s="37"/>
      <c r="D10" s="38">
        <f t="shared" si="1"/>
        <v>0</v>
      </c>
      <c r="E10" s="37"/>
      <c r="F10" s="37"/>
      <c r="G10" s="38">
        <f t="shared" si="2"/>
        <v>0</v>
      </c>
      <c r="H10" s="114"/>
    </row>
    <row r="11" spans="1:8" s="23" customFormat="1" ht="18.75">
      <c r="A11" s="22" t="s">
        <v>29</v>
      </c>
      <c r="B11" s="39"/>
      <c r="C11" s="39"/>
      <c r="D11" s="38">
        <f t="shared" si="1"/>
        <v>0</v>
      </c>
      <c r="E11" s="39"/>
      <c r="F11" s="39"/>
      <c r="G11" s="38">
        <f t="shared" si="2"/>
        <v>0</v>
      </c>
      <c r="H11" s="113"/>
    </row>
    <row r="12" spans="1:8" s="23" customFormat="1" ht="18.75">
      <c r="A12" s="22" t="s">
        <v>0</v>
      </c>
      <c r="B12" s="37"/>
      <c r="C12" s="37"/>
      <c r="D12" s="38">
        <f t="shared" si="1"/>
        <v>0</v>
      </c>
      <c r="E12" s="37"/>
      <c r="F12" s="37"/>
      <c r="G12" s="38">
        <f t="shared" si="2"/>
        <v>0</v>
      </c>
      <c r="H12" s="114"/>
    </row>
    <row r="13" spans="1:8" s="23" customFormat="1" ht="24.75" customHeight="1">
      <c r="A13" s="83" t="s">
        <v>32</v>
      </c>
      <c r="B13" s="37"/>
      <c r="C13" s="37"/>
      <c r="D13" s="38">
        <f t="shared" si="1"/>
        <v>0</v>
      </c>
      <c r="E13" s="37"/>
      <c r="F13" s="37"/>
      <c r="G13" s="38">
        <f t="shared" si="2"/>
        <v>0</v>
      </c>
      <c r="H13" s="114"/>
    </row>
    <row r="14" spans="1:8" s="23" customFormat="1" ht="18.75">
      <c r="A14" s="83" t="s">
        <v>1</v>
      </c>
      <c r="B14" s="37"/>
      <c r="C14" s="37"/>
      <c r="D14" s="38">
        <f t="shared" si="1"/>
        <v>0</v>
      </c>
      <c r="E14" s="37"/>
      <c r="F14" s="37"/>
      <c r="G14" s="38">
        <f t="shared" si="2"/>
        <v>0</v>
      </c>
      <c r="H14" s="114"/>
    </row>
    <row r="15" spans="1:8" s="23" customFormat="1" ht="37.5">
      <c r="A15" s="83" t="s">
        <v>94</v>
      </c>
      <c r="B15" s="37"/>
      <c r="C15" s="37"/>
      <c r="D15" s="38">
        <f t="shared" si="1"/>
        <v>0</v>
      </c>
      <c r="E15" s="37"/>
      <c r="F15" s="37"/>
      <c r="G15" s="38">
        <f t="shared" si="2"/>
        <v>0</v>
      </c>
      <c r="H15" s="114"/>
    </row>
    <row r="16" spans="1:8" s="23" customFormat="1" ht="18.75">
      <c r="A16" s="22" t="s">
        <v>26</v>
      </c>
      <c r="B16" s="37"/>
      <c r="C16" s="37"/>
      <c r="D16" s="38">
        <f t="shared" si="1"/>
        <v>0</v>
      </c>
      <c r="E16" s="37"/>
      <c r="F16" s="37"/>
      <c r="G16" s="38">
        <f t="shared" si="2"/>
        <v>0</v>
      </c>
      <c r="H16" s="114"/>
    </row>
    <row r="17" spans="1:8" s="23" customFormat="1" ht="18.75">
      <c r="A17" s="83" t="s">
        <v>19</v>
      </c>
      <c r="B17" s="37"/>
      <c r="C17" s="37"/>
      <c r="D17" s="38">
        <f aca="true" t="shared" si="3" ref="D17:D31">B17+C17</f>
        <v>0</v>
      </c>
      <c r="E17" s="37"/>
      <c r="F17" s="37"/>
      <c r="G17" s="38">
        <f t="shared" si="2"/>
        <v>0</v>
      </c>
      <c r="H17" s="114"/>
    </row>
    <row r="18" spans="1:8" s="23" customFormat="1" ht="18.75">
      <c r="A18" s="83" t="s">
        <v>2</v>
      </c>
      <c r="B18" s="37"/>
      <c r="C18" s="37"/>
      <c r="D18" s="38">
        <f t="shared" si="3"/>
        <v>0</v>
      </c>
      <c r="E18" s="37"/>
      <c r="F18" s="37"/>
      <c r="G18" s="38">
        <f aca="true" t="shared" si="4" ref="G18:G31">E18+F18</f>
        <v>0</v>
      </c>
      <c r="H18" s="114"/>
    </row>
    <row r="19" spans="1:8" s="23" customFormat="1" ht="37.5">
      <c r="A19" s="22" t="s">
        <v>21</v>
      </c>
      <c r="B19" s="37"/>
      <c r="C19" s="37"/>
      <c r="D19" s="38">
        <f t="shared" si="3"/>
        <v>0</v>
      </c>
      <c r="E19" s="37"/>
      <c r="F19" s="37"/>
      <c r="G19" s="38">
        <f t="shared" si="4"/>
        <v>0</v>
      </c>
      <c r="H19" s="114"/>
    </row>
    <row r="20" spans="1:8" s="23" customFormat="1" ht="18.75">
      <c r="A20" s="83" t="s">
        <v>22</v>
      </c>
      <c r="B20" s="37"/>
      <c r="C20" s="37"/>
      <c r="D20" s="38">
        <f t="shared" si="3"/>
        <v>0</v>
      </c>
      <c r="E20" s="37"/>
      <c r="F20" s="37"/>
      <c r="G20" s="38">
        <f t="shared" si="4"/>
        <v>0</v>
      </c>
      <c r="H20" s="114"/>
    </row>
    <row r="21" spans="1:8" s="23" customFormat="1" ht="18.75">
      <c r="A21" s="22" t="s">
        <v>3</v>
      </c>
      <c r="B21" s="37"/>
      <c r="C21" s="37"/>
      <c r="D21" s="38">
        <f t="shared" si="3"/>
        <v>0</v>
      </c>
      <c r="E21" s="37"/>
      <c r="F21" s="37"/>
      <c r="G21" s="38">
        <f t="shared" si="4"/>
        <v>0</v>
      </c>
      <c r="H21" s="114"/>
    </row>
    <row r="22" spans="1:8" s="23" customFormat="1" ht="37.5">
      <c r="A22" s="22" t="s">
        <v>23</v>
      </c>
      <c r="B22" s="37"/>
      <c r="C22" s="37"/>
      <c r="D22" s="38">
        <f t="shared" si="3"/>
        <v>0</v>
      </c>
      <c r="E22" s="37"/>
      <c r="F22" s="37"/>
      <c r="G22" s="38">
        <f t="shared" si="4"/>
        <v>0</v>
      </c>
      <c r="H22" s="114"/>
    </row>
    <row r="23" spans="1:8" s="23" customFormat="1" ht="18.75">
      <c r="A23" s="83" t="s">
        <v>4</v>
      </c>
      <c r="B23" s="37"/>
      <c r="C23" s="37"/>
      <c r="D23" s="38">
        <f t="shared" si="3"/>
        <v>0</v>
      </c>
      <c r="E23" s="37"/>
      <c r="F23" s="37"/>
      <c r="G23" s="38">
        <f t="shared" si="4"/>
        <v>0</v>
      </c>
      <c r="H23" s="114"/>
    </row>
    <row r="24" spans="1:8" s="23" customFormat="1" ht="18.75">
      <c r="A24" s="83" t="s">
        <v>5</v>
      </c>
      <c r="B24" s="37"/>
      <c r="C24" s="37"/>
      <c r="D24" s="38">
        <f t="shared" si="3"/>
        <v>0</v>
      </c>
      <c r="E24" s="37"/>
      <c r="F24" s="37"/>
      <c r="G24" s="38">
        <f t="shared" si="4"/>
        <v>0</v>
      </c>
      <c r="H24" s="114"/>
    </row>
    <row r="25" spans="1:8" s="23" customFormat="1" ht="18.75">
      <c r="A25" s="22" t="s">
        <v>27</v>
      </c>
      <c r="B25" s="37"/>
      <c r="C25" s="37"/>
      <c r="D25" s="38">
        <f t="shared" si="3"/>
        <v>0</v>
      </c>
      <c r="E25" s="37"/>
      <c r="F25" s="37"/>
      <c r="G25" s="38">
        <f t="shared" si="4"/>
        <v>0</v>
      </c>
      <c r="H25" s="114"/>
    </row>
    <row r="26" spans="1:8" s="23" customFormat="1" ht="18.75">
      <c r="A26" s="83" t="s">
        <v>24</v>
      </c>
      <c r="B26" s="37"/>
      <c r="C26" s="37"/>
      <c r="D26" s="38">
        <f t="shared" si="3"/>
        <v>0</v>
      </c>
      <c r="E26" s="37"/>
      <c r="F26" s="37"/>
      <c r="G26" s="38">
        <f t="shared" si="4"/>
        <v>0</v>
      </c>
      <c r="H26" s="114"/>
    </row>
    <row r="27" spans="1:8" s="23" customFormat="1" ht="25.5" customHeight="1">
      <c r="A27" s="22" t="s">
        <v>17</v>
      </c>
      <c r="B27" s="37"/>
      <c r="C27" s="37"/>
      <c r="D27" s="38">
        <f t="shared" si="3"/>
        <v>0</v>
      </c>
      <c r="E27" s="37"/>
      <c r="F27" s="37"/>
      <c r="G27" s="38">
        <f t="shared" si="4"/>
        <v>0</v>
      </c>
      <c r="H27" s="114"/>
    </row>
    <row r="28" spans="1:8" s="23" customFormat="1" ht="21.75" customHeight="1">
      <c r="A28" s="22" t="s">
        <v>18</v>
      </c>
      <c r="B28" s="37"/>
      <c r="C28" s="37"/>
      <c r="D28" s="38">
        <f t="shared" si="3"/>
        <v>0</v>
      </c>
      <c r="E28" s="37"/>
      <c r="F28" s="37"/>
      <c r="G28" s="38">
        <f t="shared" si="4"/>
        <v>0</v>
      </c>
      <c r="H28" s="114"/>
    </row>
    <row r="29" spans="1:8" s="23" customFormat="1" ht="18.75">
      <c r="A29" s="22" t="s">
        <v>6</v>
      </c>
      <c r="B29" s="37"/>
      <c r="C29" s="37"/>
      <c r="D29" s="38">
        <f t="shared" si="3"/>
        <v>0</v>
      </c>
      <c r="E29" s="37"/>
      <c r="F29" s="37"/>
      <c r="G29" s="38">
        <f t="shared" si="4"/>
        <v>0</v>
      </c>
      <c r="H29" s="114"/>
    </row>
    <row r="30" spans="1:8" s="23" customFormat="1" ht="18.75">
      <c r="A30" s="22" t="s">
        <v>7</v>
      </c>
      <c r="B30" s="37"/>
      <c r="C30" s="37"/>
      <c r="D30" s="38">
        <f t="shared" si="3"/>
        <v>0</v>
      </c>
      <c r="E30" s="37"/>
      <c r="F30" s="37"/>
      <c r="G30" s="38">
        <f t="shared" si="4"/>
        <v>0</v>
      </c>
      <c r="H30" s="114"/>
    </row>
    <row r="31" spans="1:8" s="23" customFormat="1" ht="18.75">
      <c r="A31" s="22" t="s">
        <v>8</v>
      </c>
      <c r="B31" s="37"/>
      <c r="C31" s="37"/>
      <c r="D31" s="38">
        <f t="shared" si="3"/>
        <v>0</v>
      </c>
      <c r="E31" s="37"/>
      <c r="F31" s="37"/>
      <c r="G31" s="38">
        <f t="shared" si="4"/>
        <v>0</v>
      </c>
      <c r="H31" s="114"/>
    </row>
    <row r="32" spans="1:8" s="21" customFormat="1" ht="18.75">
      <c r="A32" s="20" t="s">
        <v>33</v>
      </c>
      <c r="B32" s="40">
        <f aca="true" t="shared" si="5" ref="B32:G32">B33+B41+B42</f>
        <v>0</v>
      </c>
      <c r="C32" s="40">
        <f t="shared" si="5"/>
        <v>0</v>
      </c>
      <c r="D32" s="36">
        <f t="shared" si="5"/>
        <v>0</v>
      </c>
      <c r="E32" s="40">
        <f t="shared" si="5"/>
        <v>0</v>
      </c>
      <c r="F32" s="40">
        <f t="shared" si="5"/>
        <v>0</v>
      </c>
      <c r="G32" s="36">
        <f t="shared" si="5"/>
        <v>0</v>
      </c>
      <c r="H32" s="113"/>
    </row>
    <row r="33" spans="1:8" s="23" customFormat="1" ht="37.5">
      <c r="A33" s="22" t="s">
        <v>34</v>
      </c>
      <c r="B33" s="40">
        <f aca="true" t="shared" si="6" ref="B33:G33">B34+B35+B36+B37+B40</f>
        <v>0</v>
      </c>
      <c r="C33" s="40">
        <f t="shared" si="6"/>
        <v>0</v>
      </c>
      <c r="D33" s="36">
        <f t="shared" si="6"/>
        <v>0</v>
      </c>
      <c r="E33" s="40">
        <f t="shared" si="6"/>
        <v>0</v>
      </c>
      <c r="F33" s="40">
        <f t="shared" si="6"/>
        <v>0</v>
      </c>
      <c r="G33" s="36">
        <f t="shared" si="6"/>
        <v>0</v>
      </c>
      <c r="H33" s="113"/>
    </row>
    <row r="34" spans="1:8" s="19" customFormat="1" ht="18.75">
      <c r="A34" s="82" t="s">
        <v>59</v>
      </c>
      <c r="B34" s="37"/>
      <c r="C34" s="37"/>
      <c r="D34" s="38">
        <f aca="true" t="shared" si="7" ref="D34:D50">B34+C34</f>
        <v>0</v>
      </c>
      <c r="E34" s="37"/>
      <c r="F34" s="37"/>
      <c r="G34" s="38">
        <f aca="true" t="shared" si="8" ref="G34:G50">E34+F34</f>
        <v>0</v>
      </c>
      <c r="H34" s="114"/>
    </row>
    <row r="35" spans="1:8" s="23" customFormat="1" ht="18.75">
      <c r="A35" s="82" t="s">
        <v>36</v>
      </c>
      <c r="B35" s="37"/>
      <c r="C35" s="37"/>
      <c r="D35" s="38">
        <f t="shared" si="7"/>
        <v>0</v>
      </c>
      <c r="E35" s="37"/>
      <c r="F35" s="37"/>
      <c r="G35" s="38">
        <f t="shared" si="8"/>
        <v>0</v>
      </c>
      <c r="H35" s="114"/>
    </row>
    <row r="36" spans="1:8" s="19" customFormat="1" ht="18.75">
      <c r="A36" s="82" t="s">
        <v>60</v>
      </c>
      <c r="B36" s="37"/>
      <c r="C36" s="37"/>
      <c r="D36" s="38">
        <f t="shared" si="7"/>
        <v>0</v>
      </c>
      <c r="E36" s="37"/>
      <c r="F36" s="37"/>
      <c r="G36" s="38">
        <f t="shared" si="8"/>
        <v>0</v>
      </c>
      <c r="H36" s="114"/>
    </row>
    <row r="37" spans="1:8" s="19" customFormat="1" ht="18.75">
      <c r="A37" s="82" t="s">
        <v>37</v>
      </c>
      <c r="B37" s="37"/>
      <c r="C37" s="37"/>
      <c r="D37" s="38">
        <f t="shared" si="7"/>
        <v>0</v>
      </c>
      <c r="E37" s="37"/>
      <c r="F37" s="37"/>
      <c r="G37" s="38">
        <f t="shared" si="8"/>
        <v>0</v>
      </c>
      <c r="H37" s="114"/>
    </row>
    <row r="38" spans="1:8" s="19" customFormat="1" ht="18.75">
      <c r="A38" s="104" t="s">
        <v>61</v>
      </c>
      <c r="B38" s="37"/>
      <c r="C38" s="37"/>
      <c r="D38" s="38">
        <f t="shared" si="7"/>
        <v>0</v>
      </c>
      <c r="E38" s="37"/>
      <c r="F38" s="37"/>
      <c r="G38" s="38">
        <f t="shared" si="8"/>
        <v>0</v>
      </c>
      <c r="H38" s="114"/>
    </row>
    <row r="39" spans="1:8" s="19" customFormat="1" ht="56.25">
      <c r="A39" s="104" t="s">
        <v>62</v>
      </c>
      <c r="B39" s="37"/>
      <c r="C39" s="37"/>
      <c r="D39" s="38">
        <f t="shared" si="7"/>
        <v>0</v>
      </c>
      <c r="E39" s="37"/>
      <c r="F39" s="37"/>
      <c r="G39" s="38">
        <f t="shared" si="8"/>
        <v>0</v>
      </c>
      <c r="H39" s="114"/>
    </row>
    <row r="40" spans="1:8" s="19" customFormat="1" ht="37.5">
      <c r="A40" s="82" t="s">
        <v>38</v>
      </c>
      <c r="B40" s="37"/>
      <c r="C40" s="37"/>
      <c r="D40" s="38">
        <f t="shared" si="7"/>
        <v>0</v>
      </c>
      <c r="E40" s="37"/>
      <c r="F40" s="37"/>
      <c r="G40" s="38">
        <f t="shared" si="8"/>
        <v>0</v>
      </c>
      <c r="H40" s="114"/>
    </row>
    <row r="41" spans="1:8" s="19" customFormat="1" ht="18.75">
      <c r="A41" s="106" t="s">
        <v>39</v>
      </c>
      <c r="B41" s="37"/>
      <c r="C41" s="37"/>
      <c r="D41" s="38">
        <f t="shared" si="7"/>
        <v>0</v>
      </c>
      <c r="E41" s="37"/>
      <c r="F41" s="37"/>
      <c r="G41" s="38">
        <f t="shared" si="8"/>
        <v>0</v>
      </c>
      <c r="H41" s="114"/>
    </row>
    <row r="42" spans="1:8" s="19" customFormat="1" ht="71.25" customHeight="1" thickBot="1">
      <c r="A42" s="107" t="s">
        <v>40</v>
      </c>
      <c r="B42" s="70"/>
      <c r="C42" s="70"/>
      <c r="D42" s="72">
        <f t="shared" si="7"/>
        <v>0</v>
      </c>
      <c r="E42" s="70"/>
      <c r="F42" s="70"/>
      <c r="G42" s="72">
        <f t="shared" si="8"/>
        <v>0</v>
      </c>
      <c r="H42" s="115"/>
    </row>
    <row r="43" spans="1:8" s="24" customFormat="1" ht="24.75" thickTop="1">
      <c r="A43" s="73" t="s">
        <v>81</v>
      </c>
      <c r="B43" s="75"/>
      <c r="C43" s="75"/>
      <c r="D43" s="77">
        <f t="shared" si="7"/>
        <v>0</v>
      </c>
      <c r="E43" s="75"/>
      <c r="F43" s="75"/>
      <c r="G43" s="77">
        <f t="shared" si="8"/>
        <v>0</v>
      </c>
      <c r="H43" s="116"/>
    </row>
    <row r="44" spans="1:8" s="19" customFormat="1" ht="37.5">
      <c r="A44" s="82" t="s">
        <v>41</v>
      </c>
      <c r="B44" s="37"/>
      <c r="C44" s="37"/>
      <c r="D44" s="38">
        <f t="shared" si="7"/>
        <v>0</v>
      </c>
      <c r="E44" s="37"/>
      <c r="F44" s="37"/>
      <c r="G44" s="38">
        <f t="shared" si="8"/>
        <v>0</v>
      </c>
      <c r="H44" s="114"/>
    </row>
    <row r="45" spans="1:8" s="19" customFormat="1" ht="37.5">
      <c r="A45" s="22" t="s">
        <v>58</v>
      </c>
      <c r="B45" s="46">
        <f>SUM(B46:B49)</f>
        <v>0</v>
      </c>
      <c r="C45" s="46">
        <f>SUM(C46:C49)</f>
        <v>0</v>
      </c>
      <c r="D45" s="38">
        <f t="shared" si="7"/>
        <v>0</v>
      </c>
      <c r="E45" s="46">
        <f>SUM(E46:E49)</f>
        <v>0</v>
      </c>
      <c r="F45" s="46">
        <f>SUM(F46:F49)</f>
        <v>0</v>
      </c>
      <c r="G45" s="38">
        <f t="shared" si="8"/>
        <v>0</v>
      </c>
      <c r="H45" s="114"/>
    </row>
    <row r="46" spans="1:8" s="19" customFormat="1" ht="18.75">
      <c r="A46" s="26"/>
      <c r="B46" s="37"/>
      <c r="C46" s="37"/>
      <c r="D46" s="38">
        <f t="shared" si="7"/>
        <v>0</v>
      </c>
      <c r="E46" s="37"/>
      <c r="F46" s="37"/>
      <c r="G46" s="38">
        <f t="shared" si="8"/>
        <v>0</v>
      </c>
      <c r="H46" s="114"/>
    </row>
    <row r="47" spans="1:8" s="19" customFormat="1" ht="18.75">
      <c r="A47" s="26"/>
      <c r="B47" s="37"/>
      <c r="C47" s="37"/>
      <c r="D47" s="38">
        <f t="shared" si="7"/>
        <v>0</v>
      </c>
      <c r="E47" s="37"/>
      <c r="F47" s="37"/>
      <c r="G47" s="38">
        <f t="shared" si="8"/>
        <v>0</v>
      </c>
      <c r="H47" s="114"/>
    </row>
    <row r="48" spans="1:8" s="19" customFormat="1" ht="18.75">
      <c r="A48" s="26"/>
      <c r="B48" s="37"/>
      <c r="C48" s="37"/>
      <c r="D48" s="38">
        <f t="shared" si="7"/>
        <v>0</v>
      </c>
      <c r="E48" s="37"/>
      <c r="F48" s="37"/>
      <c r="G48" s="38">
        <f t="shared" si="8"/>
        <v>0</v>
      </c>
      <c r="H48" s="114"/>
    </row>
    <row r="49" spans="1:8" s="19" customFormat="1" ht="18.75">
      <c r="A49" s="26"/>
      <c r="B49" s="37"/>
      <c r="C49" s="37"/>
      <c r="D49" s="38">
        <f t="shared" si="7"/>
        <v>0</v>
      </c>
      <c r="E49" s="37"/>
      <c r="F49" s="37"/>
      <c r="G49" s="38">
        <f t="shared" si="8"/>
        <v>0</v>
      </c>
      <c r="H49" s="114"/>
    </row>
    <row r="50" spans="1:8" s="19" customFormat="1" ht="18.75">
      <c r="A50" s="22" t="s">
        <v>45</v>
      </c>
      <c r="B50" s="37"/>
      <c r="C50" s="37"/>
      <c r="D50" s="38">
        <f t="shared" si="7"/>
        <v>0</v>
      </c>
      <c r="E50" s="37"/>
      <c r="F50" s="37"/>
      <c r="G50" s="38">
        <f t="shared" si="8"/>
        <v>0</v>
      </c>
      <c r="H50" s="114"/>
    </row>
    <row r="51" spans="1:8" s="27" customFormat="1" ht="18.75">
      <c r="A51" s="108" t="s">
        <v>50</v>
      </c>
      <c r="B51" s="48" t="e">
        <f>B50/B43</f>
        <v>#DIV/0!</v>
      </c>
      <c r="C51" s="47" t="s">
        <v>10</v>
      </c>
      <c r="D51" s="48" t="e">
        <f>D50/D43</f>
        <v>#DIV/0!</v>
      </c>
      <c r="E51" s="48" t="e">
        <f>E50/E43</f>
        <v>#DIV/0!</v>
      </c>
      <c r="F51" s="47" t="s">
        <v>10</v>
      </c>
      <c r="G51" s="48" t="e">
        <f>G50/G43</f>
        <v>#DIV/0!</v>
      </c>
      <c r="H51" s="114"/>
    </row>
    <row r="52" spans="1:8" s="19" customFormat="1" ht="18.75">
      <c r="A52" s="22" t="s">
        <v>46</v>
      </c>
      <c r="B52" s="37"/>
      <c r="C52" s="37"/>
      <c r="D52" s="38">
        <f>B52+C52</f>
        <v>0</v>
      </c>
      <c r="E52" s="37"/>
      <c r="F52" s="37"/>
      <c r="G52" s="38">
        <f>E52+F52</f>
        <v>0</v>
      </c>
      <c r="H52" s="114"/>
    </row>
    <row r="53" spans="1:8" s="19" customFormat="1" ht="56.25">
      <c r="A53" s="108" t="s">
        <v>47</v>
      </c>
      <c r="B53" s="48" t="e">
        <f aca="true" t="shared" si="9" ref="B53:G53">B52/(B43-B44)</f>
        <v>#DIV/0!</v>
      </c>
      <c r="C53" s="48" t="e">
        <f t="shared" si="9"/>
        <v>#DIV/0!</v>
      </c>
      <c r="D53" s="48" t="e">
        <f t="shared" si="9"/>
        <v>#DIV/0!</v>
      </c>
      <c r="E53" s="48" t="e">
        <f t="shared" si="9"/>
        <v>#DIV/0!</v>
      </c>
      <c r="F53" s="48" t="e">
        <f t="shared" si="9"/>
        <v>#DIV/0!</v>
      </c>
      <c r="G53" s="48" t="e">
        <f t="shared" si="9"/>
        <v>#DIV/0!</v>
      </c>
      <c r="H53" s="114"/>
    </row>
    <row r="54" spans="1:8" s="19" customFormat="1" ht="18.75">
      <c r="A54" s="22" t="s">
        <v>51</v>
      </c>
      <c r="B54" s="37"/>
      <c r="C54" s="37"/>
      <c r="D54" s="38">
        <f>B54+C54</f>
        <v>0</v>
      </c>
      <c r="E54" s="37"/>
      <c r="F54" s="37"/>
      <c r="G54" s="38">
        <f>E54+F54</f>
        <v>0</v>
      </c>
      <c r="H54" s="114"/>
    </row>
    <row r="55" spans="1:8" s="19" customFormat="1" ht="18.75">
      <c r="A55" s="108" t="s">
        <v>52</v>
      </c>
      <c r="B55" s="48" t="e">
        <f aca="true" t="shared" si="10" ref="B55:G55">B54/B11</f>
        <v>#DIV/0!</v>
      </c>
      <c r="C55" s="48" t="e">
        <f t="shared" si="10"/>
        <v>#DIV/0!</v>
      </c>
      <c r="D55" s="48" t="e">
        <f t="shared" si="10"/>
        <v>#DIV/0!</v>
      </c>
      <c r="E55" s="48" t="e">
        <f t="shared" si="10"/>
        <v>#DIV/0!</v>
      </c>
      <c r="F55" s="48" t="e">
        <f t="shared" si="10"/>
        <v>#DIV/0!</v>
      </c>
      <c r="G55" s="48" t="e">
        <f t="shared" si="10"/>
        <v>#DIV/0!</v>
      </c>
      <c r="H55" s="114"/>
    </row>
    <row r="56" spans="1:8" s="19" customFormat="1" ht="18.75">
      <c r="A56" s="20" t="s">
        <v>75</v>
      </c>
      <c r="B56" s="49">
        <f>B43-B45-B50-B52-B54</f>
        <v>0</v>
      </c>
      <c r="C56" s="49">
        <f>C43-C45-C50-C52-C54</f>
        <v>0</v>
      </c>
      <c r="D56" s="44">
        <f aca="true" t="shared" si="11" ref="D56:D69">B56+C56</f>
        <v>0</v>
      </c>
      <c r="E56" s="49">
        <f>E43-E45-E50-E52-E54</f>
        <v>0</v>
      </c>
      <c r="F56" s="49">
        <f>F43-F45-F50-F52-F54</f>
        <v>0</v>
      </c>
      <c r="G56" s="44">
        <f aca="true" t="shared" si="12" ref="G56:G69">E56+F56</f>
        <v>0</v>
      </c>
      <c r="H56" s="114"/>
    </row>
    <row r="57" spans="1:8" s="19" customFormat="1" ht="18.75">
      <c r="A57" s="26"/>
      <c r="B57" s="42"/>
      <c r="C57" s="42"/>
      <c r="D57" s="38">
        <f t="shared" si="11"/>
        <v>0</v>
      </c>
      <c r="E57" s="42"/>
      <c r="F57" s="42"/>
      <c r="G57" s="38">
        <f t="shared" si="12"/>
        <v>0</v>
      </c>
      <c r="H57" s="114"/>
    </row>
    <row r="58" spans="1:8" s="19" customFormat="1" ht="18.75">
      <c r="A58" s="26"/>
      <c r="B58" s="42"/>
      <c r="C58" s="42"/>
      <c r="D58" s="38">
        <f t="shared" si="11"/>
        <v>0</v>
      </c>
      <c r="E58" s="42"/>
      <c r="F58" s="42"/>
      <c r="G58" s="38">
        <f t="shared" si="12"/>
        <v>0</v>
      </c>
      <c r="H58" s="114"/>
    </row>
    <row r="59" spans="1:8" s="19" customFormat="1" ht="18.75">
      <c r="A59" s="26"/>
      <c r="B59" s="42"/>
      <c r="C59" s="42"/>
      <c r="D59" s="38">
        <f t="shared" si="11"/>
        <v>0</v>
      </c>
      <c r="E59" s="42"/>
      <c r="F59" s="42"/>
      <c r="G59" s="38">
        <f t="shared" si="12"/>
        <v>0</v>
      </c>
      <c r="H59" s="114"/>
    </row>
    <row r="60" spans="1:8" s="19" customFormat="1" ht="18.75">
      <c r="A60" s="26"/>
      <c r="B60" s="42"/>
      <c r="C60" s="42"/>
      <c r="D60" s="38">
        <f t="shared" si="11"/>
        <v>0</v>
      </c>
      <c r="E60" s="42"/>
      <c r="F60" s="42"/>
      <c r="G60" s="38">
        <f t="shared" si="12"/>
        <v>0</v>
      </c>
      <c r="H60" s="114"/>
    </row>
    <row r="61" spans="1:8" s="19" customFormat="1" ht="18.75">
      <c r="A61" s="26"/>
      <c r="B61" s="42"/>
      <c r="C61" s="42"/>
      <c r="D61" s="38">
        <f t="shared" si="11"/>
        <v>0</v>
      </c>
      <c r="E61" s="42"/>
      <c r="F61" s="42"/>
      <c r="G61" s="38">
        <f t="shared" si="12"/>
        <v>0</v>
      </c>
      <c r="H61" s="114"/>
    </row>
    <row r="62" spans="1:8" s="19" customFormat="1" ht="18.75">
      <c r="A62" s="26"/>
      <c r="B62" s="42"/>
      <c r="C62" s="42"/>
      <c r="D62" s="38">
        <f t="shared" si="11"/>
        <v>0</v>
      </c>
      <c r="E62" s="42"/>
      <c r="F62" s="42"/>
      <c r="G62" s="38">
        <f t="shared" si="12"/>
        <v>0</v>
      </c>
      <c r="H62" s="114"/>
    </row>
    <row r="63" spans="1:8" s="19" customFormat="1" ht="18.75">
      <c r="A63" s="26"/>
      <c r="B63" s="42"/>
      <c r="C63" s="42"/>
      <c r="D63" s="38">
        <f t="shared" si="11"/>
        <v>0</v>
      </c>
      <c r="E63" s="42"/>
      <c r="F63" s="42"/>
      <c r="G63" s="38">
        <f t="shared" si="12"/>
        <v>0</v>
      </c>
      <c r="H63" s="114"/>
    </row>
    <row r="64" spans="1:8" s="19" customFormat="1" ht="18.75">
      <c r="A64" s="26"/>
      <c r="B64" s="42"/>
      <c r="C64" s="42"/>
      <c r="D64" s="38">
        <f t="shared" si="11"/>
        <v>0</v>
      </c>
      <c r="E64" s="42"/>
      <c r="F64" s="42"/>
      <c r="G64" s="38">
        <f t="shared" si="12"/>
        <v>0</v>
      </c>
      <c r="H64" s="114"/>
    </row>
    <row r="65" spans="1:8" s="19" customFormat="1" ht="18.75">
      <c r="A65" s="26"/>
      <c r="B65" s="42"/>
      <c r="C65" s="42"/>
      <c r="D65" s="38">
        <f t="shared" si="11"/>
        <v>0</v>
      </c>
      <c r="E65" s="42"/>
      <c r="F65" s="42"/>
      <c r="G65" s="38">
        <f t="shared" si="12"/>
        <v>0</v>
      </c>
      <c r="H65" s="114"/>
    </row>
    <row r="66" spans="1:8" s="19" customFormat="1" ht="18.75">
      <c r="A66" s="26"/>
      <c r="B66" s="42"/>
      <c r="C66" s="42"/>
      <c r="D66" s="38">
        <f t="shared" si="11"/>
        <v>0</v>
      </c>
      <c r="E66" s="42"/>
      <c r="F66" s="42"/>
      <c r="G66" s="38">
        <f t="shared" si="12"/>
        <v>0</v>
      </c>
      <c r="H66" s="114"/>
    </row>
    <row r="67" spans="1:8" s="19" customFormat="1" ht="18.75">
      <c r="A67" s="26"/>
      <c r="B67" s="42"/>
      <c r="C67" s="42"/>
      <c r="D67" s="38">
        <f t="shared" si="11"/>
        <v>0</v>
      </c>
      <c r="E67" s="42"/>
      <c r="F67" s="42"/>
      <c r="G67" s="38">
        <f t="shared" si="12"/>
        <v>0</v>
      </c>
      <c r="H67" s="114"/>
    </row>
    <row r="68" spans="1:8" s="19" customFormat="1" ht="18.75">
      <c r="A68" s="26"/>
      <c r="B68" s="42"/>
      <c r="C68" s="42"/>
      <c r="D68" s="38">
        <f t="shared" si="11"/>
        <v>0</v>
      </c>
      <c r="E68" s="42"/>
      <c r="F68" s="42"/>
      <c r="G68" s="38">
        <f t="shared" si="12"/>
        <v>0</v>
      </c>
      <c r="H68" s="114"/>
    </row>
    <row r="69" spans="1:8" s="19" customFormat="1" ht="18.75">
      <c r="A69" s="22" t="s">
        <v>121</v>
      </c>
      <c r="B69" s="42"/>
      <c r="C69" s="42"/>
      <c r="D69" s="38">
        <f t="shared" si="11"/>
        <v>0</v>
      </c>
      <c r="E69" s="42"/>
      <c r="F69" s="42"/>
      <c r="G69" s="38">
        <f t="shared" si="12"/>
        <v>0</v>
      </c>
      <c r="H69" s="114"/>
    </row>
    <row r="70" spans="1:8" s="19" customFormat="1" ht="48" thickBot="1">
      <c r="A70" s="111" t="s">
        <v>122</v>
      </c>
      <c r="B70" s="88" t="e">
        <f aca="true" t="shared" si="13" ref="B70:G70">B69/(B43-B33+B34)</f>
        <v>#DIV/0!</v>
      </c>
      <c r="C70" s="88" t="e">
        <f t="shared" si="13"/>
        <v>#DIV/0!</v>
      </c>
      <c r="D70" s="88" t="e">
        <f t="shared" si="13"/>
        <v>#DIV/0!</v>
      </c>
      <c r="E70" s="88" t="e">
        <f t="shared" si="13"/>
        <v>#DIV/0!</v>
      </c>
      <c r="F70" s="88" t="e">
        <f t="shared" si="13"/>
        <v>#DIV/0!</v>
      </c>
      <c r="G70" s="88" t="e">
        <f t="shared" si="13"/>
        <v>#DIV/0!</v>
      </c>
      <c r="H70" s="117"/>
    </row>
    <row r="71" spans="1:8" s="21" customFormat="1" ht="19.5" thickTop="1">
      <c r="A71" s="73" t="s">
        <v>11</v>
      </c>
      <c r="B71" s="53">
        <f aca="true" t="shared" si="14" ref="B71:G71">B8-B43</f>
        <v>0</v>
      </c>
      <c r="C71" s="53">
        <f t="shared" si="14"/>
        <v>0</v>
      </c>
      <c r="D71" s="56">
        <f t="shared" si="14"/>
        <v>0</v>
      </c>
      <c r="E71" s="53">
        <f t="shared" si="14"/>
        <v>0</v>
      </c>
      <c r="F71" s="53">
        <f t="shared" si="14"/>
        <v>0</v>
      </c>
      <c r="G71" s="56">
        <f t="shared" si="14"/>
        <v>0</v>
      </c>
      <c r="H71" s="118"/>
    </row>
    <row r="72" spans="1:8" s="29" customFormat="1" ht="48" thickBot="1">
      <c r="A72" s="111" t="s">
        <v>49</v>
      </c>
      <c r="B72" s="88" t="str">
        <f aca="true" t="shared" si="15" ref="B72:G72">IF(B71&lt;0,(-B71/B9)," ")</f>
        <v> </v>
      </c>
      <c r="C72" s="89" t="str">
        <f t="shared" si="15"/>
        <v> </v>
      </c>
      <c r="D72" s="88" t="str">
        <f t="shared" si="15"/>
        <v> </v>
      </c>
      <c r="E72" s="88" t="str">
        <f t="shared" si="15"/>
        <v> </v>
      </c>
      <c r="F72" s="89" t="str">
        <f t="shared" si="15"/>
        <v> </v>
      </c>
      <c r="G72" s="88" t="str">
        <f t="shared" si="15"/>
        <v> </v>
      </c>
      <c r="H72" s="117"/>
    </row>
    <row r="73" spans="1:8" s="24" customFormat="1" ht="19.5" thickTop="1">
      <c r="A73" s="73" t="s">
        <v>48</v>
      </c>
      <c r="B73" s="53">
        <f aca="true" t="shared" si="16" ref="B73:G73">B74+B77+B80+B81+B82</f>
        <v>0</v>
      </c>
      <c r="C73" s="53">
        <f t="shared" si="16"/>
        <v>0</v>
      </c>
      <c r="D73" s="56">
        <f t="shared" si="16"/>
        <v>0</v>
      </c>
      <c r="E73" s="53">
        <f t="shared" si="16"/>
        <v>0</v>
      </c>
      <c r="F73" s="53">
        <f t="shared" si="16"/>
        <v>0</v>
      </c>
      <c r="G73" s="56">
        <f t="shared" si="16"/>
        <v>0</v>
      </c>
      <c r="H73" s="118"/>
    </row>
    <row r="74" spans="1:8" s="19" customFormat="1" ht="18.75">
      <c r="A74" s="22" t="s">
        <v>12</v>
      </c>
      <c r="B74" s="46">
        <f aca="true" t="shared" si="17" ref="B74:G74">B75+B76</f>
        <v>0</v>
      </c>
      <c r="C74" s="46">
        <f t="shared" si="17"/>
        <v>0</v>
      </c>
      <c r="D74" s="57">
        <f t="shared" si="17"/>
        <v>0</v>
      </c>
      <c r="E74" s="46">
        <f t="shared" si="17"/>
        <v>0</v>
      </c>
      <c r="F74" s="46">
        <f t="shared" si="17"/>
        <v>0</v>
      </c>
      <c r="G74" s="57">
        <f t="shared" si="17"/>
        <v>0</v>
      </c>
      <c r="H74" s="119"/>
    </row>
    <row r="75" spans="1:8" s="19" customFormat="1" ht="18.75">
      <c r="A75" s="83" t="s">
        <v>13</v>
      </c>
      <c r="B75" s="37"/>
      <c r="C75" s="37"/>
      <c r="D75" s="38">
        <f>B75+C75</f>
        <v>0</v>
      </c>
      <c r="E75" s="37"/>
      <c r="F75" s="37"/>
      <c r="G75" s="38">
        <f>E75+F75</f>
        <v>0</v>
      </c>
      <c r="H75" s="119"/>
    </row>
    <row r="76" spans="1:8" s="19" customFormat="1" ht="18.75">
      <c r="A76" s="83" t="s">
        <v>14</v>
      </c>
      <c r="B76" s="37"/>
      <c r="C76" s="37"/>
      <c r="D76" s="38">
        <f>B76+C76</f>
        <v>0</v>
      </c>
      <c r="E76" s="37"/>
      <c r="F76" s="37"/>
      <c r="G76" s="38">
        <f>E76+F76</f>
        <v>0</v>
      </c>
      <c r="H76" s="119"/>
    </row>
    <row r="77" spans="1:8" s="19" customFormat="1" ht="18.75">
      <c r="A77" s="22" t="s">
        <v>53</v>
      </c>
      <c r="B77" s="46">
        <f aca="true" t="shared" si="18" ref="B77:G77">B78+B79</f>
        <v>0</v>
      </c>
      <c r="C77" s="46">
        <f t="shared" si="18"/>
        <v>0</v>
      </c>
      <c r="D77" s="57">
        <f t="shared" si="18"/>
        <v>0</v>
      </c>
      <c r="E77" s="46">
        <f t="shared" si="18"/>
        <v>0</v>
      </c>
      <c r="F77" s="46">
        <f t="shared" si="18"/>
        <v>0</v>
      </c>
      <c r="G77" s="57">
        <f t="shared" si="18"/>
        <v>0</v>
      </c>
      <c r="H77" s="119"/>
    </row>
    <row r="78" spans="1:8" s="19" customFormat="1" ht="18.75">
      <c r="A78" s="83" t="s">
        <v>13</v>
      </c>
      <c r="B78" s="37"/>
      <c r="C78" s="37"/>
      <c r="D78" s="38">
        <f>B78+C78</f>
        <v>0</v>
      </c>
      <c r="E78" s="37"/>
      <c r="F78" s="37"/>
      <c r="G78" s="38">
        <f>E78+F78</f>
        <v>0</v>
      </c>
      <c r="H78" s="119"/>
    </row>
    <row r="79" spans="1:8" s="19" customFormat="1" ht="18.75">
      <c r="A79" s="83" t="s">
        <v>14</v>
      </c>
      <c r="B79" s="37"/>
      <c r="C79" s="37"/>
      <c r="D79" s="38">
        <f>B79+C79</f>
        <v>0</v>
      </c>
      <c r="E79" s="37"/>
      <c r="F79" s="37"/>
      <c r="G79" s="38">
        <f>E79+F79</f>
        <v>0</v>
      </c>
      <c r="H79" s="119"/>
    </row>
    <row r="80" spans="1:8" s="30" customFormat="1" ht="37.5">
      <c r="A80" s="22" t="s">
        <v>54</v>
      </c>
      <c r="B80" s="37"/>
      <c r="C80" s="37"/>
      <c r="D80" s="38">
        <f>B80+C80</f>
        <v>0</v>
      </c>
      <c r="E80" s="37"/>
      <c r="F80" s="37"/>
      <c r="G80" s="38">
        <f>E80+F80</f>
        <v>0</v>
      </c>
      <c r="H80" s="119"/>
    </row>
    <row r="81" spans="1:8" s="30" customFormat="1" ht="18.75">
      <c r="A81" s="22" t="s">
        <v>55</v>
      </c>
      <c r="B81" s="39"/>
      <c r="C81" s="39"/>
      <c r="D81" s="38">
        <f>B81+C81</f>
        <v>0</v>
      </c>
      <c r="E81" s="39"/>
      <c r="F81" s="39"/>
      <c r="G81" s="38">
        <f>E81+F81</f>
        <v>0</v>
      </c>
      <c r="H81" s="113"/>
    </row>
    <row r="82" spans="1:8" s="30" customFormat="1" ht="19.5" thickBot="1">
      <c r="A82" s="28" t="s">
        <v>56</v>
      </c>
      <c r="B82" s="60"/>
      <c r="C82" s="60"/>
      <c r="D82" s="52">
        <f>B82+C82</f>
        <v>0</v>
      </c>
      <c r="E82" s="60"/>
      <c r="F82" s="60"/>
      <c r="G82" s="52">
        <f>E82+F82</f>
        <v>0</v>
      </c>
      <c r="H82" s="120"/>
    </row>
    <row r="83" spans="1:8" s="31" customFormat="1" ht="19.5" thickTop="1">
      <c r="A83" s="99" t="s">
        <v>117</v>
      </c>
      <c r="B83" s="158" t="s">
        <v>115</v>
      </c>
      <c r="C83" s="158"/>
      <c r="D83" s="158"/>
      <c r="E83" s="158" t="s">
        <v>116</v>
      </c>
      <c r="F83" s="158"/>
      <c r="G83" s="158"/>
      <c r="H83" s="121"/>
    </row>
    <row r="84" spans="1:8" s="30" customFormat="1" ht="18.75">
      <c r="A84" s="22" t="s">
        <v>118</v>
      </c>
      <c r="B84" s="39"/>
      <c r="C84" s="39"/>
      <c r="D84" s="98">
        <f>B84+C84</f>
        <v>0</v>
      </c>
      <c r="E84" s="39"/>
      <c r="F84" s="39"/>
      <c r="G84" s="98">
        <f>E84+F84</f>
        <v>0</v>
      </c>
      <c r="H84" s="113"/>
    </row>
    <row r="85" spans="1:8" s="30" customFormat="1" ht="18.75">
      <c r="A85" s="9" t="s">
        <v>119</v>
      </c>
      <c r="B85" s="67"/>
      <c r="C85" s="67"/>
      <c r="D85" s="93">
        <f>B85+C85</f>
        <v>0</v>
      </c>
      <c r="E85" s="67"/>
      <c r="F85" s="67"/>
      <c r="G85" s="93">
        <f>E85+F85</f>
        <v>0</v>
      </c>
      <c r="H85" s="122"/>
    </row>
    <row r="86" spans="1:8" s="6" customFormat="1" ht="22.5" customHeight="1">
      <c r="A86" s="148" t="s">
        <v>89</v>
      </c>
      <c r="B86" s="149"/>
      <c r="C86" s="149"/>
      <c r="D86" s="149"/>
      <c r="E86" s="149"/>
      <c r="F86" s="149"/>
      <c r="G86" s="149"/>
      <c r="H86" s="149"/>
    </row>
    <row r="87" spans="1:8" s="6" customFormat="1" ht="18" customHeight="1">
      <c r="A87" s="147" t="s">
        <v>90</v>
      </c>
      <c r="B87" s="150"/>
      <c r="C87" s="150"/>
      <c r="D87" s="150"/>
      <c r="E87" s="150"/>
      <c r="F87" s="150"/>
      <c r="G87" s="150"/>
      <c r="H87" s="150"/>
    </row>
    <row r="88" spans="1:8" ht="18.75">
      <c r="A88" s="147"/>
      <c r="B88" s="147"/>
      <c r="C88" s="147"/>
      <c r="D88" s="147"/>
      <c r="E88" s="147"/>
      <c r="F88" s="147"/>
      <c r="G88" s="147"/>
      <c r="H88" s="147"/>
    </row>
  </sheetData>
  <sheetProtection password="DB7D" sheet="1" selectLockedCells="1"/>
  <mergeCells count="8">
    <mergeCell ref="A88:H88"/>
    <mergeCell ref="B83:D83"/>
    <mergeCell ref="E83:G83"/>
    <mergeCell ref="A2:H2"/>
    <mergeCell ref="A3:H3"/>
    <mergeCell ref="A4:H4"/>
    <mergeCell ref="A86:H86"/>
    <mergeCell ref="A87:H87"/>
  </mergeCells>
  <printOptions/>
  <pageMargins left="0.3937007874015748" right="0.1968503937007874" top="0.1968503937007874" bottom="0.15748031496062992" header="0" footer="0"/>
  <pageSetup fitToHeight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Д.А.</dc:creator>
  <cp:keywords/>
  <dc:description/>
  <cp:lastModifiedBy>Пользователь Windows</cp:lastModifiedBy>
  <cp:lastPrinted>2022-11-16T08:45:19Z</cp:lastPrinted>
  <dcterms:created xsi:type="dcterms:W3CDTF">2007-10-25T09:58:22Z</dcterms:created>
  <dcterms:modified xsi:type="dcterms:W3CDTF">2022-11-21T03:00:58Z</dcterms:modified>
  <cp:category/>
  <cp:version/>
  <cp:contentType/>
  <cp:contentStatus/>
</cp:coreProperties>
</file>